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Plan de Marketing Sencillo" state="visible" r:id="rId4"/>
  </sheets>
  <calcPr calcId="171027" fullCalcOnLoad="1"/>
</workbook>
</file>

<file path=xl/sharedStrings.xml><?xml version="1.0" encoding="utf-8"?>
<sst xmlns="http://schemas.openxmlformats.org/spreadsheetml/2006/main" count="1317" uniqueCount="298">
  <si>
    <t/>
  </si>
  <si>
    <t xml:space="preserve">Cree un diagrama de Gantt en GanttPRO con solo unos pocos clics   </t>
  </si>
  <si>
    <t>Plan de Marketing Sencillo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</si>
  <si>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</si>
  <si>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</si>
  <si>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</si>
  <si>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</si>
  <si>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</si>
  <si>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</si>
  <si>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</si>
  <si>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</si>
  <si>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</si>
  <si>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</si>
  <si>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</si>
  <si>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</si>
  <si>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</si>
  <si>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</si>
  <si>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</si>
  <si>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</si>
  <si>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</si>
  <si>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Resumen Ejecutivo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</si>
  <si>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</si>
  <si>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</si>
  <si>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</si>
  <si>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</si>
  <si>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</si>
  <si>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</si>
  <si>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</si>
  <si>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</si>
  <si>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</si>
  <si>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</si>
  <si>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</si>
  <si>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</si>
  <si>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</si>
  <si>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Mercados de destino</t>
  </si>
  <si>
    <t>2.1</t>
  </si>
  <si>
    <t>Demografía</t>
  </si>
  <si>
    <t>2.2</t>
  </si>
  <si>
    <t>Estilo de vida</t>
  </si>
  <si>
    <t>2.3</t>
  </si>
  <si>
    <t>Acciones</t>
  </si>
  <si>
    <t>3</t>
  </si>
  <si>
    <t>Estrategias y planes de la organización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</si>
  <si>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</si>
  <si>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</si>
  <si>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</si>
  <si>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</si>
  <si>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</si>
  <si>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</si>
  <si>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</si>
  <si>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</si>
  <si>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</si>
  <si>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</si>
  <si>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</si>
  <si>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Métricas de marketing: rendimiento/interactividad</t>
  </si>
  <si>
    <t>4.1</t>
  </si>
  <si>
    <t>Posicionamiento en buscadores (para palabras clave)</t>
  </si>
  <si>
    <t>4.2</t>
  </si>
  <si>
    <t>Analítica</t>
  </si>
  <si>
    <t>4.3</t>
  </si>
  <si>
    <t>Percepciones/ reacción 'Me gusta' en Facebook</t>
  </si>
  <si>
    <t>4.4</t>
  </si>
  <si>
    <t>Actividad en Twitter</t>
  </si>
  <si>
    <t>5</t>
  </si>
  <si>
    <t>Análisis de la indústria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</si>
  <si>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</si>
  <si>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</si>
  <si>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</si>
  <si>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</si>
  <si>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</si>
  <si>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</si>
  <si>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</si>
  <si>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</si>
  <si>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</si>
  <si>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</si>
  <si>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</si>
  <si>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</si>
  <si>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</si>
  <si>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Plan de servicio</t>
  </si>
  <si>
    <t>6.1</t>
  </si>
  <si>
    <t>Análisis de lagunas en servicio</t>
  </si>
  <si>
    <t>6.2</t>
  </si>
  <si>
    <t>Resumir retos</t>
  </si>
  <si>
    <t>7</t>
  </si>
  <si>
    <t>Plan de marca</t>
  </si>
  <si>
    <t>7.1</t>
  </si>
  <si>
    <t>Personalidad de marca: ¿cómo despegar su marca?</t>
  </si>
  <si>
    <t>7.1.1</t>
  </si>
  <si>
    <t>Lema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</si>
  <si>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</si>
  <si>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</si>
  <si>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</si>
  <si>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</si>
  <si>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</si>
  <si>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</si>
  <si>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</si>
  <si>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</si>
  <si>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</si>
  <si>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</si>
  <si>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</si>
  <si>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</si>
  <si>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8</t>
  </si>
  <si>
    <t>Esencia de marca</t>
  </si>
  <si>
    <t>8.1</t>
  </si>
  <si>
    <t>Referente de la organización</t>
  </si>
  <si>
    <t>8.2</t>
  </si>
  <si>
    <t>Percepciones del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</si>
  <si>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</si>
  <si>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</si>
  <si>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</si>
  <si>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</si>
  <si>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</si>
  <si>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</si>
  <si>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</si>
  <si>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</si>
  <si>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</si>
  <si>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</si>
  <si>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</si>
  <si>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Elementos del plan de marca</t>
  </si>
  <si>
    <t>9.1</t>
  </si>
  <si>
    <t>Contexto competitivo</t>
  </si>
  <si>
    <t>9.2</t>
  </si>
  <si>
    <t>9.3</t>
  </si>
  <si>
    <t>9.4</t>
  </si>
  <si>
    <t>9.5</t>
  </si>
  <si>
    <t>9.6</t>
  </si>
  <si>
    <t>9.7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</si>
  <si>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</si>
  <si>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</si>
  <si>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</si>
  <si>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</si>
  <si>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</si>
  <si>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</si>
  <si>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</si>
  <si>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</si>
  <si>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</si>
  <si>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9.13</t>
  </si>
  <si>
    <t>Nueva tarea relacionada</t>
  </si>
  <si>
    <t>10</t>
  </si>
  <si>
    <t>Muestra de medios integrados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</si>
  <si>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</si>
  <si>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</si>
  <si>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</si>
  <si>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</si>
  <si>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</si>
  <si>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</si>
  <si>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</si>
  <si>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</si>
  <si>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</si>
  <si>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</si>
  <si>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</si>
  <si>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</si>
  <si>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</si>
  <si>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</si>
  <si>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</si>
  <si>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</si>
  <si>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</si>
  <si>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</si>
  <si>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</si>
  <si>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</si>
  <si>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</si>
  <si>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</si>
  <si>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</si>
  <si>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</si>
  <si>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</si>
  <si>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</si>
  <si>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</si>
  <si>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</si>
  <si>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</si>
  <si>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</si>
  <si>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</si>
  <si>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</si>
  <si>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</si>
  <si>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</si>
  <si>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</si>
  <si>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</si>
  <si>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</si>
  <si>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</si>
  <si>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</si>
  <si>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</si>
  <si>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</si>
  <si>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</si>
  <si>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10.22</t>
  </si>
  <si>
    <t>11</t>
  </si>
  <si>
    <t>Implementación (qué recursos)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</si>
  <si>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</si>
  <si>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</si>
  <si>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</si>
  <si>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</si>
  <si>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</si>
  <si>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</si>
  <si>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</si>
  <si>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</si>
  <si>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</si>
  <si>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</si>
  <si>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</si>
  <si>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</si>
  <si>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</si>
  <si>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</si>
  <si>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</si>
  <si>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Seguimiento y Evaluación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</si>
  <si>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</si>
  <si>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</si>
  <si>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</si>
  <si>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</si>
  <si>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</si>
  <si>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</si>
  <si>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</si>
  <si>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</si>
  <si>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</si>
  <si>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</si>
  <si>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</si>
  <si>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</si>
  <si>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MEDIDA de resultados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</si>
  <si>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</si>
  <si>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</si>
  <si>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</si>
  <si>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</si>
  <si>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</si>
  <si>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</si>
  <si>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</si>
  <si>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</si>
  <si>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</si>
  <si>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</si>
  <si>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</si>
  <si>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</si>
  <si>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</si>
  <si>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Análisis y estrategia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</si>
  <si>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</si>
  <si>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</si>
  <si>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</si>
  <si>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</si>
  <si>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</si>
  <si>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</si>
  <si>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</si>
  <si>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</si>
  <si>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</si>
  <si>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</si>
  <si>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</si>
  <si>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</si>
  <si>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</si>
  <si>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Puntos débiles definidos</t>
  </si>
  <si>
    <t>15</t>
  </si>
  <si>
    <t>Marketing en redes sociales (presupuesto)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</si>
  <si>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</si>
  <si>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</si>
  <si>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</si>
  <si>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</si>
  <si>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</si>
  <si>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</si>
  <si>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</si>
  <si>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</si>
  <si>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</si>
  <si>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</si>
  <si>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</si>
  <si>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</si>
  <si>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</si>
  <si>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</si>
  <si>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</si>
  <si>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</si>
  <si>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</si>
  <si>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</si>
  <si>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</si>
  <si>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</si>
  <si>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</si>
  <si>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</si>
  <si>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Análisis competitivo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</si>
  <si>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</si>
  <si>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</si>
  <si>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</si>
  <si>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</si>
  <si>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</si>
  <si>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</si>
  <si>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</si>
  <si>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</si>
  <si>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</si>
  <si>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</si>
  <si>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</si>
  <si>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</si>
  <si>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</si>
  <si>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Plan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</si>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</sst>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81C784"/>
      </patternFill>
    </fill>
    <fill>
      <patternFill patternType="solid">
        <fgColor rgb="FF50C7D6"/>
      </patternFill>
    </fill>
    <fill>
      <patternFill patternType="solid">
        <fgColor rgb="FFFFCC80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4" fillId="6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Plan de Marketing Sencillo_(GanttPRO.com)_09 11 2020 15 2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Plan de Marketing Sencillo_(GanttPRO.com)_09 11 2020 15 21" TargetMode="External"/><Relationship Id="rId2" Type="http://schemas.openxmlformats.org/officeDocument/2006/relationships/hyperlink" Target="https://ganttpro.com?utm_source=excel_generated_footer_text_1&amp;title=Plan de Marketing Sencillo_(GanttPRO.com)_09 11 2020 15 21" TargetMode="External"/><Relationship Id="rId3" Type="http://schemas.openxmlformats.org/officeDocument/2006/relationships/hyperlink" Target="https://ganttpro.com?utm_source=excel_generated_footer_text_2&amp;title=Plan de Marketing Sencillo_(GanttPRO.com)_09 11 2020 15 2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44144.51472608796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44145.51472476852</v>
      </c>
      <c r="H6" s="8">
        <f>TODAY()+9</f>
        <v>44153.51472476852</v>
      </c>
      <c r="I6" s="7" t="s">
        <v>0</v>
      </c>
      <c r="J6" s="7">
        <v>0</v>
      </c>
      <c r="K6" s="7">
        <v>56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44145.51472478009</v>
      </c>
      <c r="H7" s="10">
        <f>TODAY()+5</f>
        <v>44149.51472478009</v>
      </c>
      <c r="I7" t="s">
        <v>0</v>
      </c>
      <c r="J7">
        <v>0</v>
      </c>
      <c r="K7">
        <v>24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44146.51472479167</v>
      </c>
      <c r="H8" s="10">
        <f>TODAY()+6</f>
        <v>44150.51472479167</v>
      </c>
      <c r="I8" t="s">
        <v>0</v>
      </c>
      <c r="J8">
        <v>0</v>
      </c>
      <c r="K8">
        <v>24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TODAY()+5</f>
        <v>44149.51472479167</v>
      </c>
      <c r="H9" s="10">
        <f>TODAY()+7</f>
        <v>44151.51472479167</v>
      </c>
      <c r="I9" t="s">
        <v>0</v>
      </c>
      <c r="J9">
        <v>0</v>
      </c>
      <c r="K9">
        <v>24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44150.514724803244</v>
      </c>
      <c r="H10" s="10">
        <f>TODAY()+8</f>
        <v>44152.514724803244</v>
      </c>
      <c r="I10" t="s">
        <v>0</v>
      </c>
      <c r="J10">
        <v>0</v>
      </c>
      <c r="K10">
        <v>24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44151.51472481481</v>
      </c>
      <c r="H11" s="10">
        <f>TODAY()+9</f>
        <v>44153.51472481481</v>
      </c>
      <c r="I11" t="s">
        <v>0</v>
      </c>
      <c r="J11">
        <v>0</v>
      </c>
      <c r="K11">
        <v>24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11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TODAY()+8</f>
        <v>44152.51472481481</v>
      </c>
      <c r="H12" s="8">
        <f>TODAY()+14</f>
        <v>44158.51472481481</v>
      </c>
      <c r="I12" s="7" t="s">
        <v>0</v>
      </c>
      <c r="J12" s="7">
        <v>0</v>
      </c>
      <c r="K12" s="7">
        <v>40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TODAY()+8</f>
        <v>44152.51472481481</v>
      </c>
      <c r="H13" s="10">
        <f>TODAY()+12</f>
        <v>44156.51472482639</v>
      </c>
      <c r="I13" t="s">
        <v>0</v>
      </c>
      <c r="J13">
        <v>0</v>
      </c>
      <c r="K13">
        <v>24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TODAY()+9</f>
        <v>44153.51472482639</v>
      </c>
      <c r="H14" s="10">
        <f>TODAY()+13</f>
        <v>44157.51472482639</v>
      </c>
      <c r="I14" t="s">
        <v>0</v>
      </c>
      <c r="J14">
        <v>0</v>
      </c>
      <c r="K14">
        <v>24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TODAY()+12</f>
        <v>44156.51472482639</v>
      </c>
      <c r="H15" s="10">
        <f>TODAY()+14</f>
        <v>44158.51472482639</v>
      </c>
      <c r="I15" t="s">
        <v>0</v>
      </c>
      <c r="J15">
        <v>0</v>
      </c>
      <c r="K15">
        <v>24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11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TODAY()+13</f>
        <v>44157.51472482639</v>
      </c>
      <c r="H16" s="8">
        <f>TODAY()+21</f>
        <v>44165.51472482639</v>
      </c>
      <c r="I16" s="7" t="s">
        <v>0</v>
      </c>
      <c r="J16" s="7">
        <v>0</v>
      </c>
      <c r="K16" s="7">
        <v>56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TODAY()+13</f>
        <v>44157.51472482639</v>
      </c>
      <c r="H17" s="10">
        <f>TODAY()+15</f>
        <v>44159.51472482639</v>
      </c>
      <c r="I17" t="s">
        <v>0</v>
      </c>
      <c r="J17">
        <v>0</v>
      </c>
      <c r="K17">
        <v>24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TODAY()+14</f>
        <v>44158.514724837965</v>
      </c>
      <c r="H18" s="10">
        <f>TODAY()+16</f>
        <v>44160.514724837965</v>
      </c>
      <c r="I18" t="s">
        <v>0</v>
      </c>
      <c r="J18">
        <v>0</v>
      </c>
      <c r="K18">
        <v>24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TODAY()+15</f>
        <v>44159.514724837965</v>
      </c>
      <c r="H19" s="10">
        <f>TODAY()+19</f>
        <v>44163.514724837965</v>
      </c>
      <c r="I19" t="s">
        <v>0</v>
      </c>
      <c r="J19">
        <v>0</v>
      </c>
      <c r="K19">
        <v>24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TODAY()+16</f>
        <v>44160.514724837965</v>
      </c>
      <c r="H20" s="10">
        <f>TODAY()+20</f>
        <v>44164.514724837965</v>
      </c>
      <c r="I20" t="s">
        <v>0</v>
      </c>
      <c r="J20">
        <v>0</v>
      </c>
      <c r="K20">
        <v>24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TODAY()+19</f>
        <v>44163.514724837965</v>
      </c>
      <c r="H21" s="10">
        <f>TODAY()+21</f>
        <v>44165.514724837965</v>
      </c>
      <c r="I21" t="s">
        <v>0</v>
      </c>
      <c r="J21">
        <v>0</v>
      </c>
      <c r="K21">
        <v>24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11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TODAY()+20</f>
        <v>44164.514724837965</v>
      </c>
      <c r="H22" s="8">
        <f>TODAY()+27</f>
        <v>44171.514724837965</v>
      </c>
      <c r="I22" s="7" t="s">
        <v>0</v>
      </c>
      <c r="J22" s="7">
        <v>0</v>
      </c>
      <c r="K22" s="7">
        <v>48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TODAY()+20</f>
        <v>44164.514724849534</v>
      </c>
      <c r="H23" s="10">
        <f>TODAY()+22</f>
        <v>44166.514724849534</v>
      </c>
      <c r="I23" t="s">
        <v>0</v>
      </c>
      <c r="J23">
        <v>0</v>
      </c>
      <c r="K23">
        <v>24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TODAY()+21</f>
        <v>44165.514724849534</v>
      </c>
      <c r="H24" s="10">
        <f>TODAY()+23</f>
        <v>44167.514724849534</v>
      </c>
      <c r="I24" t="s">
        <v>0</v>
      </c>
      <c r="J24">
        <v>0</v>
      </c>
      <c r="K24">
        <v>24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TODAY()+22</f>
        <v>44166.514724849534</v>
      </c>
      <c r="H25" s="10">
        <f>TODAY()+26</f>
        <v>44170.514724849534</v>
      </c>
      <c r="I25" t="s">
        <v>0</v>
      </c>
      <c r="J25">
        <v>0</v>
      </c>
      <c r="K25">
        <v>24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TODAY()+23</f>
        <v>44167.514724849534</v>
      </c>
      <c r="H26" s="10">
        <f>TODAY()+27</f>
        <v>44171.514724849534</v>
      </c>
      <c r="I26" t="s">
        <v>0</v>
      </c>
      <c r="J26">
        <v>0</v>
      </c>
      <c r="K26">
        <v>24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11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TODAY()+26</f>
        <v>44170.514724849534</v>
      </c>
      <c r="H27" s="8">
        <f>TODAY()+35</f>
        <v>44179.51472486111</v>
      </c>
      <c r="I27" s="7" t="s">
        <v>0</v>
      </c>
      <c r="J27" s="7">
        <v>0</v>
      </c>
      <c r="K27" s="7">
        <v>64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TODAY()+26</f>
        <v>44170.51472486111</v>
      </c>
      <c r="H28" s="10">
        <f>TODAY()+28</f>
        <v>44172.51472486111</v>
      </c>
      <c r="I28" t="s">
        <v>0</v>
      </c>
      <c r="J28">
        <v>0</v>
      </c>
      <c r="K28">
        <v>24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TODAY()+27</f>
        <v>44171.51472486111</v>
      </c>
      <c r="H29" s="10">
        <f>TODAY()+29</f>
        <v>44173.51472486111</v>
      </c>
      <c r="I29" t="s">
        <v>0</v>
      </c>
      <c r="J29">
        <v>0</v>
      </c>
      <c r="K29">
        <v>24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TODAY()+28</f>
        <v>44172.51472486111</v>
      </c>
      <c r="H30" s="10">
        <f>TODAY()+30</f>
        <v>44174.51472486111</v>
      </c>
      <c r="I30" t="s">
        <v>0</v>
      </c>
      <c r="J30">
        <v>0</v>
      </c>
      <c r="K30">
        <v>24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TODAY()+29</f>
        <v>44173.514724872686</v>
      </c>
      <c r="H31" s="10">
        <f>TODAY()+33</f>
        <v>44177.514724872686</v>
      </c>
      <c r="I31" t="s">
        <v>0</v>
      </c>
      <c r="J31">
        <v>0</v>
      </c>
      <c r="K31">
        <v>24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TODAY()+30</f>
        <v>44174.514724872686</v>
      </c>
      <c r="H32" s="10">
        <f>TODAY()+34</f>
        <v>44178.514724884255</v>
      </c>
      <c r="I32" t="s">
        <v>0</v>
      </c>
      <c r="J32">
        <v>0</v>
      </c>
      <c r="K32">
        <v>24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TODAY()+33</f>
        <v>44177.514724884255</v>
      </c>
      <c r="H33" s="10">
        <f>TODAY()+35</f>
        <v>44179.514724884255</v>
      </c>
      <c r="I33" t="s">
        <v>0</v>
      </c>
      <c r="J33">
        <v>0</v>
      </c>
      <c r="K33">
        <v>24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11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TODAY()+26</f>
        <v>44170.514724884255</v>
      </c>
      <c r="H34" s="8">
        <f>TODAY()+29</f>
        <v>44173.514724884255</v>
      </c>
      <c r="I34" s="7" t="s">
        <v>0</v>
      </c>
      <c r="J34" s="7">
        <v>0</v>
      </c>
      <c r="K34" s="7">
        <v>32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TODAY()+26</f>
        <v>44170.514724884255</v>
      </c>
      <c r="H35" s="10">
        <f>TODAY()+28</f>
        <v>44172.51472489584</v>
      </c>
      <c r="I35" t="s">
        <v>0</v>
      </c>
      <c r="J35">
        <v>0</v>
      </c>
      <c r="K35">
        <v>24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TODAY()+27</f>
        <v>44171.51472489584</v>
      </c>
      <c r="H36" s="10">
        <f>TODAY()+29</f>
        <v>44173.51472489584</v>
      </c>
      <c r="I36" t="s">
        <v>0</v>
      </c>
      <c r="J36">
        <v>0</v>
      </c>
      <c r="K36">
        <v>24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11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TODAY()+26</f>
        <v>44170.51472489584</v>
      </c>
      <c r="H37" s="8">
        <f>TODAY()+33</f>
        <v>44177.51472489584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12" t="s">
        <v>0</v>
      </c>
      <c r="B38" s="7" t="s">
        <v>85</v>
      </c>
      <c r="C38" s="7" t="s">
        <v>0</v>
      </c>
      <c r="D38" s="7" t="s">
        <v>86</v>
      </c>
      <c r="E38" s="7"/>
      <c r="F38" s="7" t="s">
        <v>0</v>
      </c>
      <c r="G38" s="8">
        <f>TODAY()+26</f>
        <v>44170.51472489584</v>
      </c>
      <c r="H38" s="8">
        <f>TODAY()+28</f>
        <v>44172.51472489584</v>
      </c>
      <c r="I38" s="7" t="s">
        <v>0</v>
      </c>
      <c r="J38" s="7">
        <v>0</v>
      </c>
      <c r="K38" s="7">
        <v>24</v>
      </c>
      <c r="L38" s="7">
        <v>0</v>
      </c>
      <c r="M38" s="7">
        <v>0</v>
      </c>
      <c r="N38" s="7" t="s">
        <v>0</v>
      </c>
      <c r="O38" s="7" t="s">
        <v>0</v>
      </c>
      <c r="P38" s="7" t="s">
        <v>0</v>
      </c>
      <c r="Q38" s="7">
        <v>0</v>
      </c>
      <c r="R38" s="7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0</v>
      </c>
      <c r="E39" t="s">
        <v>88</v>
      </c>
      <c r="F39" t="s">
        <v>0</v>
      </c>
      <c r="G39" s="10">
        <f>TODAY()+26</f>
        <v>44170.51472490741</v>
      </c>
      <c r="H39" s="10">
        <f>TODAY()+28</f>
        <v>44172.51472490741</v>
      </c>
      <c r="I39" t="s">
        <v>0</v>
      </c>
      <c r="J39">
        <v>0</v>
      </c>
      <c r="K39">
        <v>24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TODAY()+27</f>
        <v>44171.51472490741</v>
      </c>
      <c r="H40" s="10">
        <f>TODAY()+33</f>
        <v>44177.51472490741</v>
      </c>
      <c r="I40" t="s">
        <v>0</v>
      </c>
      <c r="J40">
        <v>0</v>
      </c>
      <c r="K40">
        <v>40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TODAY()+27</f>
        <v>44171.51472491898</v>
      </c>
      <c r="H41" s="10">
        <f>TODAY()+33</f>
        <v>44177.51472491898</v>
      </c>
      <c r="I41" t="s">
        <v>0</v>
      </c>
      <c r="J41">
        <v>0</v>
      </c>
      <c r="K41">
        <v>40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TODAY()+27</f>
        <v>44171.51472491898</v>
      </c>
      <c r="H42" s="10">
        <f>TODAY()+33</f>
        <v>44177.51472491898</v>
      </c>
      <c r="I42" t="s">
        <v>0</v>
      </c>
      <c r="J42">
        <v>0</v>
      </c>
      <c r="K42">
        <v>40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TODAY()+27</f>
        <v>44171.51472491898</v>
      </c>
      <c r="H43" s="10">
        <f>TODAY()+33</f>
        <v>44177.51472491898</v>
      </c>
      <c r="I43" t="s">
        <v>0</v>
      </c>
      <c r="J43">
        <v>0</v>
      </c>
      <c r="K43">
        <v>40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TODAY()+27</f>
        <v>44171.51472491898</v>
      </c>
      <c r="H44" s="10">
        <f>TODAY()+33</f>
        <v>44177.51472493056</v>
      </c>
      <c r="I44" t="s">
        <v>0</v>
      </c>
      <c r="J44">
        <v>0</v>
      </c>
      <c r="K44">
        <v>40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TODAY()+27</f>
        <v>44171.51472493056</v>
      </c>
      <c r="H45" s="10">
        <f>TODAY()+33</f>
        <v>44177.51472493056</v>
      </c>
      <c r="I45" t="s">
        <v>0</v>
      </c>
      <c r="J45">
        <v>0</v>
      </c>
      <c r="K45">
        <v>40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11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TODAY()+27</f>
        <v>44171.514724953704</v>
      </c>
      <c r="H46" s="8">
        <f>TODAY()+35</f>
        <v>44179.514724953704</v>
      </c>
      <c r="I46" s="7" t="s">
        <v>0</v>
      </c>
      <c r="J46" s="7">
        <v>0</v>
      </c>
      <c r="K46" s="7">
        <v>56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TODAY()+27</f>
        <v>44171.514724953704</v>
      </c>
      <c r="H47" s="10">
        <f>TODAY()+27</f>
        <v>44171.514724953704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TODAY()+28</f>
        <v>44172.514724953704</v>
      </c>
      <c r="H48" s="10">
        <f>TODAY()+28</f>
        <v>44172.51472496528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TODAY()+29</f>
        <v>44173.51472496528</v>
      </c>
      <c r="H49" s="10">
        <f>TODAY()+29</f>
        <v>44173.51472496528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TODAY()+30</f>
        <v>44174.51472496528</v>
      </c>
      <c r="H50" s="10">
        <f>TODAY()+30</f>
        <v>44174.51472496528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TODAY()+33</f>
        <v>44177.51472496528</v>
      </c>
      <c r="H51" s="10">
        <f>TODAY()+33</f>
        <v>44177.51472496528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TODAY()+34</f>
        <v>44178.51472496528</v>
      </c>
      <c r="H52" s="10">
        <f>TODAY()+34</f>
        <v>44178.51472497685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115</v>
      </c>
      <c r="C53" t="s">
        <v>0</v>
      </c>
      <c r="D53" t="s">
        <v>116</v>
      </c>
      <c r="E53"/>
      <c r="F53" t="s">
        <v>0</v>
      </c>
      <c r="G53" s="10">
        <f>TODAY()+35</f>
        <v>44179.51472497685</v>
      </c>
      <c r="H53" s="10">
        <f>TODAY()+35</f>
        <v>44179.51472497685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11" t="s">
        <v>0</v>
      </c>
      <c r="B54" s="7" t="s">
        <v>117</v>
      </c>
      <c r="C54" s="7" t="s">
        <v>118</v>
      </c>
      <c r="D54" s="7"/>
      <c r="E54" s="7"/>
      <c r="F54" s="7" t="s">
        <v>0</v>
      </c>
      <c r="G54" s="8">
        <f>TODAY()+26</f>
        <v>44170.51472497685</v>
      </c>
      <c r="H54" s="8">
        <f>TODAY()+575</f>
        <v>44719.51472497685</v>
      </c>
      <c r="I54" s="7" t="s">
        <v>0</v>
      </c>
      <c r="J54" s="7">
        <v>0</v>
      </c>
      <c r="K54" s="7">
        <v>3152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119</v>
      </c>
      <c r="C55" t="s">
        <v>0</v>
      </c>
      <c r="D55" t="s">
        <v>120</v>
      </c>
      <c r="E55"/>
      <c r="F55" t="s">
        <v>0</v>
      </c>
      <c r="G55" s="10">
        <f>TODAY()+26</f>
        <v>44170.51472497685</v>
      </c>
      <c r="H55" s="10">
        <f>TODAY()+26</f>
        <v>44170.514724988425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121</v>
      </c>
      <c r="C56" t="s">
        <v>0</v>
      </c>
      <c r="D56" t="s">
        <v>34</v>
      </c>
      <c r="E56"/>
      <c r="F56" t="s">
        <v>0</v>
      </c>
      <c r="G56" s="10">
        <f>TODAY()+27</f>
        <v>44171.514724988425</v>
      </c>
      <c r="H56" s="10">
        <f>TODAY()+27</f>
        <v>44171.514724988425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122</v>
      </c>
      <c r="C57" t="s">
        <v>0</v>
      </c>
      <c r="D57" t="s">
        <v>90</v>
      </c>
      <c r="E57"/>
      <c r="F57" t="s">
        <v>0</v>
      </c>
      <c r="G57" s="10">
        <f>TODAY()+28</f>
        <v>44172.514725</v>
      </c>
      <c r="H57" s="10">
        <f>TODAY()+28</f>
        <v>44172.514725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123</v>
      </c>
      <c r="C58" t="s">
        <v>0</v>
      </c>
      <c r="D58" t="s">
        <v>92</v>
      </c>
      <c r="E58"/>
      <c r="F58" t="s">
        <v>0</v>
      </c>
      <c r="G58" s="10">
        <f>TODAY()+29</f>
        <v>44173.514725</v>
      </c>
      <c r="H58" s="10">
        <f>TODAY()+29</f>
        <v>44173.514725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124</v>
      </c>
      <c r="C59" t="s">
        <v>0</v>
      </c>
      <c r="D59" t="s">
        <v>94</v>
      </c>
      <c r="E59"/>
      <c r="F59" t="s">
        <v>0</v>
      </c>
      <c r="G59" s="10">
        <f>TODAY()+30</f>
        <v>44174.514725</v>
      </c>
      <c r="H59" s="10">
        <f>TODAY()+30</f>
        <v>44174.51472501157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125</v>
      </c>
      <c r="C60" t="s">
        <v>0</v>
      </c>
      <c r="D60" t="s">
        <v>96</v>
      </c>
      <c r="E60"/>
      <c r="F60" t="s">
        <v>0</v>
      </c>
      <c r="G60" s="10">
        <f>TODAY()+33</f>
        <v>44177.51472501157</v>
      </c>
      <c r="H60" s="10">
        <f>TODAY()+33</f>
        <v>44177.51472501157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126</v>
      </c>
      <c r="C61" t="s">
        <v>0</v>
      </c>
      <c r="D61" t="s">
        <v>102</v>
      </c>
      <c r="E61"/>
      <c r="F61" t="s">
        <v>0</v>
      </c>
      <c r="G61" s="10">
        <f>TODAY()+34</f>
        <v>44178.51472501157</v>
      </c>
      <c r="H61" s="10">
        <f>TODAY()+34</f>
        <v>44178.51472501157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127</v>
      </c>
      <c r="C62" t="s">
        <v>0</v>
      </c>
      <c r="D62" t="s">
        <v>128</v>
      </c>
      <c r="E62"/>
      <c r="F62" t="s">
        <v>0</v>
      </c>
      <c r="G62" s="10">
        <f>TODAY()+35</f>
        <v>44179.5147250463</v>
      </c>
      <c r="H62" s="10">
        <f>TODAY()+35</f>
        <v>44179.5147250463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129</v>
      </c>
      <c r="C63" t="s">
        <v>0</v>
      </c>
      <c r="D63" t="s">
        <v>130</v>
      </c>
      <c r="E63"/>
      <c r="F63" t="s">
        <v>0</v>
      </c>
      <c r="G63" s="10">
        <f>TODAY()+36</f>
        <v>44180.514725057874</v>
      </c>
      <c r="H63" s="10">
        <f>TODAY()+36</f>
        <v>44180.514725057874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131</v>
      </c>
      <c r="C64" t="s">
        <v>0</v>
      </c>
      <c r="D64" t="s">
        <v>132</v>
      </c>
      <c r="E64"/>
      <c r="F64" t="s">
        <v>0</v>
      </c>
      <c r="G64" s="10">
        <f>TODAY()+37</f>
        <v>44181.51472511574</v>
      </c>
      <c r="H64" s="10">
        <f>TODAY()+37</f>
        <v>44181.514725127316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133</v>
      </c>
      <c r="C65" t="s">
        <v>0</v>
      </c>
      <c r="D65" t="s">
        <v>134</v>
      </c>
      <c r="E65"/>
      <c r="F65" t="s">
        <v>0</v>
      </c>
      <c r="G65" s="10">
        <f>TODAY()+40</f>
        <v>44184.514725138884</v>
      </c>
      <c r="H65" s="10">
        <f>TODAY()+40</f>
        <v>44184.514725138884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135</v>
      </c>
      <c r="C66" t="s">
        <v>0</v>
      </c>
      <c r="D66" t="s">
        <v>116</v>
      </c>
      <c r="E66"/>
      <c r="F66" t="s">
        <v>0</v>
      </c>
      <c r="G66" s="10">
        <f>TODAY()+41</f>
        <v>44185.514725138884</v>
      </c>
      <c r="H66" s="10">
        <f>TODAY()+41</f>
        <v>44185.514725138884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9" t="s">
        <v>0</v>
      </c>
      <c r="B67" t="s">
        <v>136</v>
      </c>
      <c r="C67" t="s">
        <v>0</v>
      </c>
      <c r="D67" t="s">
        <v>137</v>
      </c>
      <c r="E67"/>
      <c r="F67" t="s">
        <v>0</v>
      </c>
      <c r="G67" s="10">
        <f>TODAY()+575</f>
        <v>44719.51472515047</v>
      </c>
      <c r="H67" s="10">
        <f>TODAY()+575</f>
        <v>44719.51472515047</v>
      </c>
      <c r="I67" t="s">
        <v>0</v>
      </c>
      <c r="J67">
        <v>0</v>
      </c>
      <c r="K67">
        <v>8</v>
      </c>
      <c r="L67">
        <v>0</v>
      </c>
      <c r="M67">
        <v>0</v>
      </c>
      <c r="N67" t="s">
        <v>23</v>
      </c>
      <c r="O67" t="s">
        <v>24</v>
      </c>
      <c r="P67" t="s">
        <v>0</v>
      </c>
      <c r="Q67">
        <v>0</v>
      </c>
      <c r="R67">
        <v>0</v>
      </c>
    </row>
    <row r="68" spans="1:18" x14ac:dyDescent="0.25">
      <c r="A68" s="11" t="s">
        <v>0</v>
      </c>
      <c r="B68" s="7" t="s">
        <v>138</v>
      </c>
      <c r="C68" s="7" t="s">
        <v>139</v>
      </c>
      <c r="D68" s="7"/>
      <c r="E68" s="7"/>
      <c r="F68" s="7" t="s">
        <v>0</v>
      </c>
      <c r="G68" s="8">
        <f>TODAY()+41</f>
        <v>44185.51472515047</v>
      </c>
      <c r="H68" s="8">
        <f>TODAY()+575</f>
        <v>44719.51472515047</v>
      </c>
      <c r="I68" s="7" t="s">
        <v>0</v>
      </c>
      <c r="J68" s="7">
        <v>0</v>
      </c>
      <c r="K68" s="7">
        <v>3064</v>
      </c>
      <c r="L68" s="7">
        <v>0</v>
      </c>
      <c r="M68" s="7">
        <v>0</v>
      </c>
      <c r="N68" s="7" t="s">
        <v>0</v>
      </c>
      <c r="O68" s="7" t="s">
        <v>0</v>
      </c>
      <c r="P68" s="7" t="s">
        <v>0</v>
      </c>
      <c r="Q68" s="7">
        <v>0</v>
      </c>
      <c r="R68" s="7">
        <v>0</v>
      </c>
    </row>
    <row r="69" spans="1:18" x14ac:dyDescent="0.25">
      <c r="A69" s="9" t="s">
        <v>0</v>
      </c>
      <c r="B69" t="s">
        <v>140</v>
      </c>
      <c r="C69" t="s">
        <v>0</v>
      </c>
      <c r="D69" t="s">
        <v>141</v>
      </c>
      <c r="E69"/>
      <c r="F69" t="s">
        <v>0</v>
      </c>
      <c r="G69" s="10">
        <f>TODAY()+41</f>
        <v>44185.51472516204</v>
      </c>
      <c r="H69" s="10">
        <f>TODAY()+41</f>
        <v>44185.51472516204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142</v>
      </c>
      <c r="C70" t="s">
        <v>0</v>
      </c>
      <c r="D70" t="s">
        <v>143</v>
      </c>
      <c r="E70"/>
      <c r="F70" t="s">
        <v>0</v>
      </c>
      <c r="G70" s="10">
        <f>TODAY()+42</f>
        <v>44186.51472516204</v>
      </c>
      <c r="H70" s="10">
        <f>TODAY()+42</f>
        <v>44186.51472516204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144</v>
      </c>
      <c r="C71" t="s">
        <v>0</v>
      </c>
      <c r="D71" t="s">
        <v>145</v>
      </c>
      <c r="E71"/>
      <c r="F71" t="s">
        <v>0</v>
      </c>
      <c r="G71" s="10">
        <f>TODAY()+43</f>
        <v>44187.51472517361</v>
      </c>
      <c r="H71" s="10">
        <f>TODAY()+43</f>
        <v>44187.51472518519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146</v>
      </c>
      <c r="C72" t="s">
        <v>0</v>
      </c>
      <c r="D72" t="s">
        <v>147</v>
      </c>
      <c r="E72"/>
      <c r="F72" t="s">
        <v>0</v>
      </c>
      <c r="G72" s="10">
        <f>TODAY()+44</f>
        <v>44188.51472518519</v>
      </c>
      <c r="H72" s="10">
        <f>TODAY()+44</f>
        <v>44188.51472518519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148</v>
      </c>
      <c r="C73" t="s">
        <v>0</v>
      </c>
      <c r="D73" t="s">
        <v>149</v>
      </c>
      <c r="E73"/>
      <c r="F73" t="s">
        <v>0</v>
      </c>
      <c r="G73" s="10">
        <f>TODAY()+47</f>
        <v>44191.51472519676</v>
      </c>
      <c r="H73" s="10">
        <f>TODAY()+47</f>
        <v>44191.51472519676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150</v>
      </c>
      <c r="C74" t="s">
        <v>0</v>
      </c>
      <c r="D74" t="s">
        <v>151</v>
      </c>
      <c r="E74"/>
      <c r="F74" t="s">
        <v>0</v>
      </c>
      <c r="G74" s="10">
        <f>TODAY()+48</f>
        <v>44192.51472520833</v>
      </c>
      <c r="H74" s="10">
        <f>TODAY()+48</f>
        <v>44192.51472521991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152</v>
      </c>
      <c r="C75" t="s">
        <v>0</v>
      </c>
      <c r="D75" t="s">
        <v>153</v>
      </c>
      <c r="E75"/>
      <c r="F75" t="s">
        <v>0</v>
      </c>
      <c r="G75" s="10">
        <f>TODAY()+49</f>
        <v>44193.51472525463</v>
      </c>
      <c r="H75" s="10">
        <f>TODAY()+49</f>
        <v>44193.51472525463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154</v>
      </c>
      <c r="C76" t="s">
        <v>0</v>
      </c>
      <c r="D76" t="s">
        <v>155</v>
      </c>
      <c r="E76"/>
      <c r="F76" t="s">
        <v>0</v>
      </c>
      <c r="G76" s="10">
        <f>TODAY()+50</f>
        <v>44194.51472525463</v>
      </c>
      <c r="H76" s="10">
        <f>TODAY()+50</f>
        <v>44194.51472525463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156</v>
      </c>
      <c r="C77" t="s">
        <v>0</v>
      </c>
      <c r="D77" t="s">
        <v>157</v>
      </c>
      <c r="E77"/>
      <c r="F77" t="s">
        <v>0</v>
      </c>
      <c r="G77" s="10">
        <f>TODAY()+51</f>
        <v>44195.5147252662</v>
      </c>
      <c r="H77" s="10">
        <f>TODAY()+51</f>
        <v>44195.5147252662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158</v>
      </c>
      <c r="C78" t="s">
        <v>0</v>
      </c>
      <c r="D78" t="s">
        <v>159</v>
      </c>
      <c r="E78"/>
      <c r="F78" t="s">
        <v>0</v>
      </c>
      <c r="G78" s="10">
        <f>TODAY()+54</f>
        <v>44198.51472527778</v>
      </c>
      <c r="H78" s="10">
        <f>TODAY()+54</f>
        <v>44198.51472527778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160</v>
      </c>
      <c r="C79" t="s">
        <v>0</v>
      </c>
      <c r="D79" t="s">
        <v>161</v>
      </c>
      <c r="E79"/>
      <c r="F79" t="s">
        <v>0</v>
      </c>
      <c r="G79" s="10">
        <f>TODAY()+55</f>
        <v>44199.51472527778</v>
      </c>
      <c r="H79" s="10">
        <f>TODAY()+55</f>
        <v>44199.51472528935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162</v>
      </c>
      <c r="C80" t="s">
        <v>0</v>
      </c>
      <c r="D80" t="s">
        <v>163</v>
      </c>
      <c r="E80"/>
      <c r="F80" t="s">
        <v>0</v>
      </c>
      <c r="G80" s="10">
        <f>TODAY()+56</f>
        <v>44200.51472528935</v>
      </c>
      <c r="H80" s="10">
        <f>TODAY()+56</f>
        <v>44200.51472528935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164</v>
      </c>
      <c r="C81" t="s">
        <v>0</v>
      </c>
      <c r="D81" t="s">
        <v>165</v>
      </c>
      <c r="E81"/>
      <c r="F81" t="s">
        <v>0</v>
      </c>
      <c r="G81" s="10">
        <f>TODAY()+57</f>
        <v>44201.51472528935</v>
      </c>
      <c r="H81" s="10">
        <f>TODAY()+57</f>
        <v>44201.51472528935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166</v>
      </c>
      <c r="C82" t="s">
        <v>0</v>
      </c>
      <c r="D82" t="s">
        <v>167</v>
      </c>
      <c r="E82"/>
      <c r="F82" t="s">
        <v>0</v>
      </c>
      <c r="G82" s="10">
        <f>TODAY()+58</f>
        <v>44202.51472530093</v>
      </c>
      <c r="H82" s="10">
        <f>TODAY()+58</f>
        <v>44202.51472530093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168</v>
      </c>
      <c r="C83" t="s">
        <v>0</v>
      </c>
      <c r="D83" t="s">
        <v>169</v>
      </c>
      <c r="E83"/>
      <c r="F83" t="s">
        <v>0</v>
      </c>
      <c r="G83" s="10">
        <f>TODAY()+61</f>
        <v>44205.51472530093</v>
      </c>
      <c r="H83" s="10">
        <f>TODAY()+61</f>
        <v>44205.51472530093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170</v>
      </c>
      <c r="C84" t="s">
        <v>0</v>
      </c>
      <c r="D84" t="s">
        <v>171</v>
      </c>
      <c r="E84"/>
      <c r="F84" t="s">
        <v>0</v>
      </c>
      <c r="G84" s="10">
        <f>TODAY()+62</f>
        <v>44206.51472530093</v>
      </c>
      <c r="H84" s="10">
        <f>TODAY()+62</f>
        <v>44206.51472530093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172</v>
      </c>
      <c r="C85" t="s">
        <v>0</v>
      </c>
      <c r="D85" t="s">
        <v>173</v>
      </c>
      <c r="E85"/>
      <c r="F85" t="s">
        <v>0</v>
      </c>
      <c r="G85" s="10">
        <f>TODAY()+63</f>
        <v>44207.5147253125</v>
      </c>
      <c r="H85" s="10">
        <f>TODAY()+63</f>
        <v>44207.5147253125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174</v>
      </c>
      <c r="C86" t="s">
        <v>0</v>
      </c>
      <c r="D86" t="s">
        <v>175</v>
      </c>
      <c r="E86"/>
      <c r="F86" t="s">
        <v>0</v>
      </c>
      <c r="G86" s="10">
        <f>TODAY()+64</f>
        <v>44208.5147253125</v>
      </c>
      <c r="H86" s="10">
        <f>TODAY()+64</f>
        <v>44208.5147253125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176</v>
      </c>
      <c r="C87" t="s">
        <v>0</v>
      </c>
      <c r="D87" t="s">
        <v>177</v>
      </c>
      <c r="E87"/>
      <c r="F87" t="s">
        <v>0</v>
      </c>
      <c r="G87" s="10">
        <f>TODAY()+65</f>
        <v>44209.5147253125</v>
      </c>
      <c r="H87" s="10">
        <f>TODAY()+65</f>
        <v>44209.5147253125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178</v>
      </c>
      <c r="C88" t="s">
        <v>0</v>
      </c>
      <c r="D88" t="s">
        <v>179</v>
      </c>
      <c r="E88"/>
      <c r="F88" t="s">
        <v>0</v>
      </c>
      <c r="G88" s="10">
        <f>TODAY()+68</f>
        <v>44212.51472532407</v>
      </c>
      <c r="H88" s="10">
        <f>TODAY()+68</f>
        <v>44212.51472532407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9" t="s">
        <v>0</v>
      </c>
      <c r="B89" t="s">
        <v>180</v>
      </c>
      <c r="C89" t="s">
        <v>0</v>
      </c>
      <c r="D89" t="s">
        <v>181</v>
      </c>
      <c r="E89"/>
      <c r="F89" t="s">
        <v>0</v>
      </c>
      <c r="G89" s="10">
        <f>TODAY()+69</f>
        <v>44213.51472532407</v>
      </c>
      <c r="H89" s="10">
        <f>TODAY()+69</f>
        <v>44213.51472532407</v>
      </c>
      <c r="I89" t="s">
        <v>0</v>
      </c>
      <c r="J89">
        <v>0</v>
      </c>
      <c r="K89">
        <v>8</v>
      </c>
      <c r="L89">
        <v>0</v>
      </c>
      <c r="M89">
        <v>0</v>
      </c>
      <c r="N89" t="s">
        <v>23</v>
      </c>
      <c r="O89" t="s">
        <v>24</v>
      </c>
      <c r="P89" t="s">
        <v>0</v>
      </c>
      <c r="Q89">
        <v>0</v>
      </c>
      <c r="R89">
        <v>0</v>
      </c>
    </row>
    <row r="90" spans="1:18" x14ac:dyDescent="0.25">
      <c r="A90" s="9" t="s">
        <v>0</v>
      </c>
      <c r="B90" t="s">
        <v>182</v>
      </c>
      <c r="C90" t="s">
        <v>0</v>
      </c>
      <c r="D90" t="s">
        <v>137</v>
      </c>
      <c r="E90"/>
      <c r="F90" t="s">
        <v>0</v>
      </c>
      <c r="G90" s="10">
        <f>TODAY()+575</f>
        <v>44719.51472532407</v>
      </c>
      <c r="H90" s="10">
        <f>TODAY()+575</f>
        <v>44719.51472533565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11" t="s">
        <v>0</v>
      </c>
      <c r="B91" s="7" t="s">
        <v>183</v>
      </c>
      <c r="C91" s="7" t="s">
        <v>184</v>
      </c>
      <c r="D91" s="7"/>
      <c r="E91" s="7"/>
      <c r="F91" s="7" t="s">
        <v>0</v>
      </c>
      <c r="G91" s="8">
        <f>TODAY()+69</f>
        <v>44213.51472533565</v>
      </c>
      <c r="H91" s="8">
        <f>TODAY()+77</f>
        <v>44221.51472533565</v>
      </c>
      <c r="I91" s="7" t="s">
        <v>0</v>
      </c>
      <c r="J91" s="7">
        <v>0</v>
      </c>
      <c r="K91" s="7">
        <v>56</v>
      </c>
      <c r="L91" s="7">
        <v>0</v>
      </c>
      <c r="M91" s="7">
        <v>0</v>
      </c>
      <c r="N91" s="7" t="s">
        <v>0</v>
      </c>
      <c r="O91" s="7" t="s">
        <v>0</v>
      </c>
      <c r="P91" s="7" t="s">
        <v>0</v>
      </c>
      <c r="Q91" s="7">
        <v>0</v>
      </c>
      <c r="R91" s="7">
        <v>0</v>
      </c>
    </row>
    <row r="92" spans="1:18" x14ac:dyDescent="0.25">
      <c r="A92" s="9" t="s">
        <v>0</v>
      </c>
      <c r="B92" t="s">
        <v>185</v>
      </c>
      <c r="C92" t="s">
        <v>0</v>
      </c>
      <c r="D92" t="s">
        <v>186</v>
      </c>
      <c r="E92"/>
      <c r="F92" t="s">
        <v>0</v>
      </c>
      <c r="G92" s="10">
        <f>TODAY()+69</f>
        <v>44213.51472533565</v>
      </c>
      <c r="H92" s="10">
        <f>TODAY()+69</f>
        <v>44213.51472533565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187</v>
      </c>
      <c r="C93" t="s">
        <v>0</v>
      </c>
      <c r="D93" t="s">
        <v>188</v>
      </c>
      <c r="E93"/>
      <c r="F93" t="s">
        <v>0</v>
      </c>
      <c r="G93" s="10">
        <f>TODAY()+70</f>
        <v>44214.514725347224</v>
      </c>
      <c r="H93" s="10">
        <f>TODAY()+70</f>
        <v>44214.514725347224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189</v>
      </c>
      <c r="C94" t="s">
        <v>0</v>
      </c>
      <c r="D94" t="s">
        <v>190</v>
      </c>
      <c r="E94"/>
      <c r="F94" t="s">
        <v>0</v>
      </c>
      <c r="G94" s="10">
        <f>TODAY()+71</f>
        <v>44215.514725347224</v>
      </c>
      <c r="H94" s="10">
        <f>TODAY()+71</f>
        <v>44215.514725347224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191</v>
      </c>
      <c r="C95" t="s">
        <v>0</v>
      </c>
      <c r="D95" t="s">
        <v>192</v>
      </c>
      <c r="E95"/>
      <c r="F95" t="s">
        <v>0</v>
      </c>
      <c r="G95" s="10">
        <f>TODAY()+72</f>
        <v>44216.514725347224</v>
      </c>
      <c r="H95" s="10">
        <f>TODAY()+72</f>
        <v>44216.514725347224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193</v>
      </c>
      <c r="C96" t="s">
        <v>0</v>
      </c>
      <c r="D96" t="s">
        <v>194</v>
      </c>
      <c r="E96"/>
      <c r="F96" t="s">
        <v>0</v>
      </c>
      <c r="G96" s="10">
        <f>TODAY()+75</f>
        <v>44219.514725347224</v>
      </c>
      <c r="H96" s="10">
        <f>TODAY()+75</f>
        <v>44219.51472535879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9" t="s">
        <v>0</v>
      </c>
      <c r="B97" t="s">
        <v>195</v>
      </c>
      <c r="C97" t="s">
        <v>0</v>
      </c>
      <c r="D97" t="s">
        <v>196</v>
      </c>
      <c r="E97"/>
      <c r="F97" t="s">
        <v>0</v>
      </c>
      <c r="G97" s="10">
        <f>TODAY()+76</f>
        <v>44220.51472535879</v>
      </c>
      <c r="H97" s="10">
        <f>TODAY()+76</f>
        <v>44220.51472535879</v>
      </c>
      <c r="I97" t="s">
        <v>0</v>
      </c>
      <c r="J97">
        <v>0</v>
      </c>
      <c r="K97">
        <v>8</v>
      </c>
      <c r="L97">
        <v>0</v>
      </c>
      <c r="M97">
        <v>0</v>
      </c>
      <c r="N97" t="s">
        <v>23</v>
      </c>
      <c r="O97" t="s">
        <v>24</v>
      </c>
      <c r="P97" t="s">
        <v>0</v>
      </c>
      <c r="Q97">
        <v>0</v>
      </c>
      <c r="R97">
        <v>0</v>
      </c>
    </row>
    <row r="98" spans="1:18" x14ac:dyDescent="0.25">
      <c r="A98" s="9" t="s">
        <v>0</v>
      </c>
      <c r="B98" t="s">
        <v>197</v>
      </c>
      <c r="C98" t="s">
        <v>0</v>
      </c>
      <c r="D98" t="s">
        <v>198</v>
      </c>
      <c r="E98"/>
      <c r="F98" t="s">
        <v>0</v>
      </c>
      <c r="G98" s="10">
        <f>TODAY()+77</f>
        <v>44221.51472535879</v>
      </c>
      <c r="H98" s="10">
        <f>TODAY()+77</f>
        <v>44221.51472535879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11" t="s">
        <v>0</v>
      </c>
      <c r="B99" s="7" t="s">
        <v>199</v>
      </c>
      <c r="C99" s="7" t="s">
        <v>200</v>
      </c>
      <c r="D99" s="7"/>
      <c r="E99" s="7"/>
      <c r="F99" s="7" t="s">
        <v>0</v>
      </c>
      <c r="G99" s="8">
        <f>TODAY()+78</f>
        <v>44222.51472535879</v>
      </c>
      <c r="H99" s="8">
        <f>TODAY()+85</f>
        <v>44229.51472535879</v>
      </c>
      <c r="I99" s="7" t="s">
        <v>0</v>
      </c>
      <c r="J99" s="7">
        <v>0</v>
      </c>
      <c r="K99" s="7">
        <v>48</v>
      </c>
      <c r="L99" s="7">
        <v>0</v>
      </c>
      <c r="M99" s="7">
        <v>0</v>
      </c>
      <c r="N99" s="7" t="s">
        <v>0</v>
      </c>
      <c r="O99" s="7" t="s">
        <v>0</v>
      </c>
      <c r="P99" s="7" t="s">
        <v>0</v>
      </c>
      <c r="Q99" s="7">
        <v>0</v>
      </c>
      <c r="R99" s="7">
        <v>0</v>
      </c>
    </row>
    <row r="100" spans="1:18" x14ac:dyDescent="0.25">
      <c r="A100" s="9" t="s">
        <v>0</v>
      </c>
      <c r="B100" t="s">
        <v>201</v>
      </c>
      <c r="C100" t="s">
        <v>0</v>
      </c>
      <c r="D100" t="s">
        <v>202</v>
      </c>
      <c r="E100"/>
      <c r="F100" t="s">
        <v>0</v>
      </c>
      <c r="G100" s="10">
        <f>TODAY()+78</f>
        <v>44222.51472537037</v>
      </c>
      <c r="H100" s="10">
        <f>TODAY()+78</f>
        <v>44222.51472537037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203</v>
      </c>
      <c r="C101" t="s">
        <v>0</v>
      </c>
      <c r="D101" t="s">
        <v>204</v>
      </c>
      <c r="E101"/>
      <c r="F101" t="s">
        <v>0</v>
      </c>
      <c r="G101" s="10">
        <f>TODAY()+79</f>
        <v>44223.51472537037</v>
      </c>
      <c r="H101" s="10">
        <f>TODAY()+79</f>
        <v>44223.51472537037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205</v>
      </c>
      <c r="C102" t="s">
        <v>0</v>
      </c>
      <c r="D102" t="s">
        <v>206</v>
      </c>
      <c r="E102"/>
      <c r="F102" t="s">
        <v>0</v>
      </c>
      <c r="G102" s="10">
        <f>TODAY()+82</f>
        <v>44226.51472537037</v>
      </c>
      <c r="H102" s="10">
        <f>TODAY()+82</f>
        <v>44226.51472537037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207</v>
      </c>
      <c r="C103" t="s">
        <v>0</v>
      </c>
      <c r="D103" t="s">
        <v>208</v>
      </c>
      <c r="E103"/>
      <c r="F103" t="s">
        <v>0</v>
      </c>
      <c r="G103" s="10">
        <f>TODAY()+83</f>
        <v>44227.51472537037</v>
      </c>
      <c r="H103" s="10">
        <f>TODAY()+83</f>
        <v>44227.51472537037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9" t="s">
        <v>0</v>
      </c>
      <c r="B104" t="s">
        <v>209</v>
      </c>
      <c r="C104" t="s">
        <v>0</v>
      </c>
      <c r="D104" t="s">
        <v>210</v>
      </c>
      <c r="E104"/>
      <c r="F104" t="s">
        <v>0</v>
      </c>
      <c r="G104" s="10">
        <f>TODAY()+84</f>
        <v>44228.514725381945</v>
      </c>
      <c r="H104" s="10">
        <f>TODAY()+84</f>
        <v>44228.514725381945</v>
      </c>
      <c r="I104" t="s">
        <v>0</v>
      </c>
      <c r="J104">
        <v>0</v>
      </c>
      <c r="K104">
        <v>8</v>
      </c>
      <c r="L104">
        <v>0</v>
      </c>
      <c r="M104">
        <v>0</v>
      </c>
      <c r="N104" t="s">
        <v>23</v>
      </c>
      <c r="O104" t="s">
        <v>24</v>
      </c>
      <c r="P104" t="s">
        <v>0</v>
      </c>
      <c r="Q104">
        <v>0</v>
      </c>
      <c r="R104">
        <v>0</v>
      </c>
    </row>
    <row r="105" spans="1:18" x14ac:dyDescent="0.25">
      <c r="A105" s="9" t="s">
        <v>0</v>
      </c>
      <c r="B105" t="s">
        <v>211</v>
      </c>
      <c r="C105" t="s">
        <v>0</v>
      </c>
      <c r="D105" t="s">
        <v>50</v>
      </c>
      <c r="E105"/>
      <c r="F105" t="s">
        <v>0</v>
      </c>
      <c r="G105" s="10">
        <f>TODAY()+85</f>
        <v>44229.514725381945</v>
      </c>
      <c r="H105" s="10">
        <f>TODAY()+85</f>
        <v>44229.514725381945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11" t="s">
        <v>0</v>
      </c>
      <c r="B106" s="7" t="s">
        <v>212</v>
      </c>
      <c r="C106" s="7" t="s">
        <v>213</v>
      </c>
      <c r="D106" s="7"/>
      <c r="E106" s="7"/>
      <c r="F106" s="7" t="s">
        <v>0</v>
      </c>
      <c r="G106" s="8">
        <f>TODAY()+86</f>
        <v>44230.514725381945</v>
      </c>
      <c r="H106" s="8">
        <f>TODAY()+93</f>
        <v>44237.514725381945</v>
      </c>
      <c r="I106" s="7" t="s">
        <v>0</v>
      </c>
      <c r="J106" s="7">
        <v>0</v>
      </c>
      <c r="K106" s="7">
        <v>48</v>
      </c>
      <c r="L106" s="7">
        <v>0</v>
      </c>
      <c r="M106" s="7">
        <v>0</v>
      </c>
      <c r="N106" s="7" t="s">
        <v>0</v>
      </c>
      <c r="O106" s="7" t="s">
        <v>0</v>
      </c>
      <c r="P106" s="7" t="s">
        <v>0</v>
      </c>
      <c r="Q106" s="7">
        <v>0</v>
      </c>
      <c r="R106" s="7">
        <v>0</v>
      </c>
    </row>
    <row r="107" spans="1:18" x14ac:dyDescent="0.25">
      <c r="A107" s="9" t="s">
        <v>0</v>
      </c>
      <c r="B107" t="s">
        <v>214</v>
      </c>
      <c r="C107" t="s">
        <v>0</v>
      </c>
      <c r="D107" t="s">
        <v>215</v>
      </c>
      <c r="E107"/>
      <c r="F107" t="s">
        <v>0</v>
      </c>
      <c r="G107" s="10">
        <f>TODAY()+86</f>
        <v>44230.514725381945</v>
      </c>
      <c r="H107" s="10">
        <f>TODAY()+86</f>
        <v>44230.514725381945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216</v>
      </c>
      <c r="C108" t="s">
        <v>0</v>
      </c>
      <c r="D108" t="s">
        <v>217</v>
      </c>
      <c r="E108"/>
      <c r="F108" t="s">
        <v>0</v>
      </c>
      <c r="G108" s="10">
        <f>TODAY()+89</f>
        <v>44233.514725381945</v>
      </c>
      <c r="H108" s="10">
        <f>TODAY()+89</f>
        <v>44233.514725381945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218</v>
      </c>
      <c r="C109" t="s">
        <v>0</v>
      </c>
      <c r="D109" t="s">
        <v>219</v>
      </c>
      <c r="E109"/>
      <c r="F109" t="s">
        <v>0</v>
      </c>
      <c r="G109" s="10">
        <f>TODAY()+90</f>
        <v>44234.514725393514</v>
      </c>
      <c r="H109" s="10">
        <f>TODAY()+90</f>
        <v>44234.514725393514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220</v>
      </c>
      <c r="C110" t="s">
        <v>0</v>
      </c>
      <c r="D110" t="s">
        <v>221</v>
      </c>
      <c r="E110"/>
      <c r="F110" t="s">
        <v>0</v>
      </c>
      <c r="G110" s="10">
        <f>TODAY()+91</f>
        <v>44235.514725393514</v>
      </c>
      <c r="H110" s="10">
        <f>TODAY()+91</f>
        <v>44235.514725393514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9" t="s">
        <v>0</v>
      </c>
      <c r="B111" t="s">
        <v>222</v>
      </c>
      <c r="C111" t="s">
        <v>0</v>
      </c>
      <c r="D111" t="s">
        <v>223</v>
      </c>
      <c r="E111"/>
      <c r="F111" t="s">
        <v>0</v>
      </c>
      <c r="G111" s="10">
        <f>TODAY()+92</f>
        <v>44236.514725393514</v>
      </c>
      <c r="H111" s="10">
        <f>TODAY()+92</f>
        <v>44236.514725393514</v>
      </c>
      <c r="I111" t="s">
        <v>0</v>
      </c>
      <c r="J111">
        <v>0</v>
      </c>
      <c r="K111">
        <v>8</v>
      </c>
      <c r="L111">
        <v>0</v>
      </c>
      <c r="M111">
        <v>0</v>
      </c>
      <c r="N111" t="s">
        <v>23</v>
      </c>
      <c r="O111" t="s">
        <v>24</v>
      </c>
      <c r="P111" t="s">
        <v>0</v>
      </c>
      <c r="Q111">
        <v>0</v>
      </c>
      <c r="R111">
        <v>0</v>
      </c>
    </row>
    <row r="112" spans="1:18" x14ac:dyDescent="0.25">
      <c r="A112" s="9" t="s">
        <v>0</v>
      </c>
      <c r="B112" t="s">
        <v>224</v>
      </c>
      <c r="C112" t="s">
        <v>0</v>
      </c>
      <c r="D112" t="s">
        <v>225</v>
      </c>
      <c r="E112"/>
      <c r="F112" t="s">
        <v>0</v>
      </c>
      <c r="G112" s="10">
        <f>TODAY()+93</f>
        <v>44237.514725393514</v>
      </c>
      <c r="H112" s="10">
        <f>TODAY()+93</f>
        <v>44237.514725393514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11" t="s">
        <v>0</v>
      </c>
      <c r="B113" s="7" t="s">
        <v>226</v>
      </c>
      <c r="C113" s="7" t="s">
        <v>227</v>
      </c>
      <c r="D113" s="7"/>
      <c r="E113" s="7"/>
      <c r="F113" s="7" t="s">
        <v>0</v>
      </c>
      <c r="G113" s="8">
        <f>TODAY()+96</f>
        <v>44240.514725393514</v>
      </c>
      <c r="H113" s="8">
        <f>TODAY()+104</f>
        <v>44248.514725393514</v>
      </c>
      <c r="I113" s="7" t="s">
        <v>0</v>
      </c>
      <c r="J113" s="7">
        <v>0</v>
      </c>
      <c r="K113" s="7">
        <v>56</v>
      </c>
      <c r="L113" s="7">
        <v>0</v>
      </c>
      <c r="M113" s="7">
        <v>0</v>
      </c>
      <c r="N113" s="7" t="s">
        <v>0</v>
      </c>
      <c r="O113" s="7" t="s">
        <v>0</v>
      </c>
      <c r="P113" s="7" t="s">
        <v>0</v>
      </c>
      <c r="Q113" s="7">
        <v>0</v>
      </c>
      <c r="R113" s="7">
        <v>0</v>
      </c>
    </row>
    <row r="114" spans="1:18" x14ac:dyDescent="0.25">
      <c r="A114" s="9" t="s">
        <v>0</v>
      </c>
      <c r="B114" t="s">
        <v>228</v>
      </c>
      <c r="C114" t="s">
        <v>0</v>
      </c>
      <c r="D114" t="s">
        <v>229</v>
      </c>
      <c r="E114"/>
      <c r="F114" t="s">
        <v>0</v>
      </c>
      <c r="G114" s="10">
        <f>TODAY()+96</f>
        <v>44240.5147254051</v>
      </c>
      <c r="H114" s="10">
        <f>TODAY()+96</f>
        <v>44240.5147254051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230</v>
      </c>
      <c r="C115" t="s">
        <v>0</v>
      </c>
      <c r="D115" t="s">
        <v>231</v>
      </c>
      <c r="E115"/>
      <c r="F115" t="s">
        <v>0</v>
      </c>
      <c r="G115" s="10">
        <f>TODAY()+97</f>
        <v>44241.5147254051</v>
      </c>
      <c r="H115" s="10">
        <f>TODAY()+97</f>
        <v>44241.5147254051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232</v>
      </c>
      <c r="C116" t="s">
        <v>0</v>
      </c>
      <c r="D116" t="s">
        <v>233</v>
      </c>
      <c r="E116"/>
      <c r="F116" t="s">
        <v>0</v>
      </c>
      <c r="G116" s="10">
        <f>TODAY()+98</f>
        <v>44242.5147254051</v>
      </c>
      <c r="H116" s="10">
        <f>TODAY()+98</f>
        <v>44242.5147254051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234</v>
      </c>
      <c r="C117" t="s">
        <v>0</v>
      </c>
      <c r="D117" t="s">
        <v>235</v>
      </c>
      <c r="E117"/>
      <c r="F117" t="s">
        <v>0</v>
      </c>
      <c r="G117" s="10">
        <f>TODAY()+99</f>
        <v>44243.5147254051</v>
      </c>
      <c r="H117" s="10">
        <f>TODAY()+99</f>
        <v>44243.5147254051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236</v>
      </c>
      <c r="C118" t="s">
        <v>0</v>
      </c>
      <c r="D118" t="s">
        <v>237</v>
      </c>
      <c r="E118"/>
      <c r="F118" t="s">
        <v>0</v>
      </c>
      <c r="G118" s="10">
        <f>TODAY()+100</f>
        <v>44244.5147254051</v>
      </c>
      <c r="H118" s="10">
        <f>TODAY()+100</f>
        <v>44244.5147254051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9" t="s">
        <v>0</v>
      </c>
      <c r="B119" t="s">
        <v>238</v>
      </c>
      <c r="C119" t="s">
        <v>0</v>
      </c>
      <c r="D119" t="s">
        <v>239</v>
      </c>
      <c r="E119"/>
      <c r="F119" t="s">
        <v>0</v>
      </c>
      <c r="G119" s="10">
        <f>TODAY()+103</f>
        <v>44247.514725416666</v>
      </c>
      <c r="H119" s="10">
        <f>TODAY()+103</f>
        <v>44247.514725416666</v>
      </c>
      <c r="I119" t="s">
        <v>0</v>
      </c>
      <c r="J119">
        <v>0</v>
      </c>
      <c r="K119">
        <v>8</v>
      </c>
      <c r="L119">
        <v>0</v>
      </c>
      <c r="M119">
        <v>0</v>
      </c>
      <c r="N119" t="s">
        <v>23</v>
      </c>
      <c r="O119" t="s">
        <v>24</v>
      </c>
      <c r="P119" t="s">
        <v>0</v>
      </c>
      <c r="Q119">
        <v>0</v>
      </c>
      <c r="R119">
        <v>0</v>
      </c>
    </row>
    <row r="120" spans="1:18" x14ac:dyDescent="0.25">
      <c r="A120" s="9" t="s">
        <v>0</v>
      </c>
      <c r="B120" t="s">
        <v>240</v>
      </c>
      <c r="C120" t="s">
        <v>0</v>
      </c>
      <c r="D120" t="s">
        <v>241</v>
      </c>
      <c r="E120"/>
      <c r="F120" t="s">
        <v>0</v>
      </c>
      <c r="G120" s="10">
        <f>TODAY()+104</f>
        <v>44248.514725416666</v>
      </c>
      <c r="H120" s="10">
        <f>TODAY()+104</f>
        <v>44248.514725416666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11" t="s">
        <v>0</v>
      </c>
      <c r="B121" s="7" t="s">
        <v>242</v>
      </c>
      <c r="C121" s="7" t="s">
        <v>243</v>
      </c>
      <c r="D121" s="7"/>
      <c r="E121" s="7"/>
      <c r="F121" s="7" t="s">
        <v>0</v>
      </c>
      <c r="G121" s="8">
        <f>TODAY()+105</f>
        <v>44249.514725416666</v>
      </c>
      <c r="H121" s="8">
        <f>TODAY()+119</f>
        <v>44263.514725416666</v>
      </c>
      <c r="I121" s="7" t="s">
        <v>0</v>
      </c>
      <c r="J121" s="7">
        <v>0</v>
      </c>
      <c r="K121" s="7">
        <v>88</v>
      </c>
      <c r="L121" s="7">
        <v>0</v>
      </c>
      <c r="M121" s="7">
        <v>0</v>
      </c>
      <c r="N121" s="7" t="s">
        <v>0</v>
      </c>
      <c r="O121" s="7" t="s">
        <v>0</v>
      </c>
      <c r="P121" s="7" t="s">
        <v>0</v>
      </c>
      <c r="Q121" s="7">
        <v>0</v>
      </c>
      <c r="R121" s="7">
        <v>0</v>
      </c>
    </row>
    <row r="122" spans="1:18" x14ac:dyDescent="0.25">
      <c r="A122" s="9" t="s">
        <v>0</v>
      </c>
      <c r="B122" t="s">
        <v>244</v>
      </c>
      <c r="C122" t="s">
        <v>0</v>
      </c>
      <c r="D122" t="s">
        <v>245</v>
      </c>
      <c r="E122"/>
      <c r="F122" t="s">
        <v>0</v>
      </c>
      <c r="G122" s="10">
        <f>TODAY()+105</f>
        <v>44249.514725416666</v>
      </c>
      <c r="H122" s="10">
        <f>TODAY()+105</f>
        <v>44249.514725416666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246</v>
      </c>
      <c r="C123" t="s">
        <v>0</v>
      </c>
      <c r="D123" t="s">
        <v>247</v>
      </c>
      <c r="E123"/>
      <c r="F123" t="s">
        <v>0</v>
      </c>
      <c r="G123" s="10">
        <f>TODAY()+106</f>
        <v>44250.514725416666</v>
      </c>
      <c r="H123" s="10">
        <f>TODAY()+106</f>
        <v>44250.514725416666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248</v>
      </c>
      <c r="C124" t="s">
        <v>0</v>
      </c>
      <c r="D124" t="s">
        <v>46</v>
      </c>
      <c r="E124"/>
      <c r="F124" t="s">
        <v>0</v>
      </c>
      <c r="G124" s="10">
        <f>TODAY()+107</f>
        <v>44251.51472542824</v>
      </c>
      <c r="H124" s="10">
        <f>TODAY()+107</f>
        <v>44251.51472542824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249</v>
      </c>
      <c r="C125" t="s">
        <v>0</v>
      </c>
      <c r="D125" t="s">
        <v>250</v>
      </c>
      <c r="E125"/>
      <c r="F125" t="s">
        <v>0</v>
      </c>
      <c r="G125" s="10">
        <f>TODAY()+110</f>
        <v>44254.51472542824</v>
      </c>
      <c r="H125" s="10">
        <f>TODAY()+110</f>
        <v>44254.51472542824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251</v>
      </c>
      <c r="C126" t="s">
        <v>0</v>
      </c>
      <c r="D126" t="s">
        <v>252</v>
      </c>
      <c r="E126"/>
      <c r="F126" t="s">
        <v>0</v>
      </c>
      <c r="G126" s="10">
        <f>TODAY()+111</f>
        <v>44255.51472542824</v>
      </c>
      <c r="H126" s="10">
        <f>TODAY()+111</f>
        <v>44255.51472542824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253</v>
      </c>
      <c r="C127" t="s">
        <v>0</v>
      </c>
      <c r="D127" t="s">
        <v>254</v>
      </c>
      <c r="E127"/>
      <c r="F127" t="s">
        <v>0</v>
      </c>
      <c r="G127" s="10">
        <f>TODAY()+112</f>
        <v>44256.51472542824</v>
      </c>
      <c r="H127" s="10">
        <f>TODAY()+112</f>
        <v>44256.51472542824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255</v>
      </c>
      <c r="C128" t="s">
        <v>0</v>
      </c>
      <c r="D128" t="s">
        <v>256</v>
      </c>
      <c r="E128"/>
      <c r="F128" t="s">
        <v>0</v>
      </c>
      <c r="G128" s="10">
        <f>TODAY()+113</f>
        <v>44257.51472542824</v>
      </c>
      <c r="H128" s="10">
        <f>TODAY()+113</f>
        <v>44257.51472542824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257</v>
      </c>
      <c r="C129" t="s">
        <v>0</v>
      </c>
      <c r="D129" t="s">
        <v>258</v>
      </c>
      <c r="E129"/>
      <c r="F129" t="s">
        <v>0</v>
      </c>
      <c r="G129" s="10">
        <f>TODAY()+114</f>
        <v>44258.51472545139</v>
      </c>
      <c r="H129" s="10">
        <f>TODAY()+114</f>
        <v>44258.51472545139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259</v>
      </c>
      <c r="C130" t="s">
        <v>0</v>
      </c>
      <c r="D130" t="s">
        <v>260</v>
      </c>
      <c r="E130"/>
      <c r="F130" t="s">
        <v>0</v>
      </c>
      <c r="G130" s="10">
        <f>TODAY()+117</f>
        <v>44261.51472546296</v>
      </c>
      <c r="H130" s="10">
        <f>TODAY()+117</f>
        <v>44261.51472546296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9" t="s">
        <v>0</v>
      </c>
      <c r="B131" t="s">
        <v>261</v>
      </c>
      <c r="C131" t="s">
        <v>0</v>
      </c>
      <c r="D131" t="s">
        <v>262</v>
      </c>
      <c r="E131"/>
      <c r="F131" t="s">
        <v>0</v>
      </c>
      <c r="G131" s="10">
        <f>TODAY()+118</f>
        <v>44262.51472546296</v>
      </c>
      <c r="H131" s="10">
        <f>TODAY()+118</f>
        <v>44262.51472546296</v>
      </c>
      <c r="I131" t="s">
        <v>0</v>
      </c>
      <c r="J131">
        <v>0</v>
      </c>
      <c r="K131">
        <v>8</v>
      </c>
      <c r="L131">
        <v>0</v>
      </c>
      <c r="M131">
        <v>0</v>
      </c>
      <c r="N131" t="s">
        <v>23</v>
      </c>
      <c r="O131" t="s">
        <v>24</v>
      </c>
      <c r="P131" t="s">
        <v>0</v>
      </c>
      <c r="Q131">
        <v>0</v>
      </c>
      <c r="R131">
        <v>0</v>
      </c>
    </row>
    <row r="132" spans="1:18" x14ac:dyDescent="0.25">
      <c r="A132" s="9" t="s">
        <v>0</v>
      </c>
      <c r="B132" t="s">
        <v>263</v>
      </c>
      <c r="C132" t="s">
        <v>0</v>
      </c>
      <c r="D132" t="s">
        <v>264</v>
      </c>
      <c r="E132"/>
      <c r="F132" t="s">
        <v>0</v>
      </c>
      <c r="G132" s="10">
        <f>TODAY()+119</f>
        <v>44263.51472546296</v>
      </c>
      <c r="H132" s="10">
        <f>TODAY()+119</f>
        <v>44263.51472547454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11" t="s">
        <v>0</v>
      </c>
      <c r="B133" s="7" t="s">
        <v>265</v>
      </c>
      <c r="C133" s="7" t="s">
        <v>266</v>
      </c>
      <c r="D133" s="7"/>
      <c r="E133" s="7"/>
      <c r="F133" s="7" t="s">
        <v>0</v>
      </c>
      <c r="G133" s="8">
        <f>TODAY()+120</f>
        <v>44264.51472547454</v>
      </c>
      <c r="H133" s="8">
        <f>TODAY()+127</f>
        <v>44271.51472547454</v>
      </c>
      <c r="I133" s="7" t="s">
        <v>0</v>
      </c>
      <c r="J133" s="7">
        <v>0</v>
      </c>
      <c r="K133" s="7">
        <v>48</v>
      </c>
      <c r="L133" s="7">
        <v>0</v>
      </c>
      <c r="M133" s="7">
        <v>0</v>
      </c>
      <c r="N133" s="7" t="s">
        <v>0</v>
      </c>
      <c r="O133" s="7" t="s">
        <v>0</v>
      </c>
      <c r="P133" s="7" t="s">
        <v>0</v>
      </c>
      <c r="Q133" s="7">
        <v>0</v>
      </c>
      <c r="R133" s="7">
        <v>0</v>
      </c>
    </row>
    <row r="134" spans="1:18" x14ac:dyDescent="0.25">
      <c r="A134" s="9" t="s">
        <v>0</v>
      </c>
      <c r="B134" t="s">
        <v>267</v>
      </c>
      <c r="C134" t="s">
        <v>0</v>
      </c>
      <c r="D134" t="s">
        <v>268</v>
      </c>
      <c r="E134"/>
      <c r="F134" t="s">
        <v>0</v>
      </c>
      <c r="G134" s="10">
        <f>TODAY()+120</f>
        <v>44264.51472547454</v>
      </c>
      <c r="H134" s="10">
        <f>TODAY()+120</f>
        <v>44264.51472547454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269</v>
      </c>
      <c r="C135" t="s">
        <v>0</v>
      </c>
      <c r="D135" t="s">
        <v>270</v>
      </c>
      <c r="E135"/>
      <c r="F135" t="s">
        <v>0</v>
      </c>
      <c r="G135" s="10">
        <f>TODAY()+121</f>
        <v>44265.51472547454</v>
      </c>
      <c r="H135" s="10">
        <f>TODAY()+121</f>
        <v>44265.51472547454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271</v>
      </c>
      <c r="C136" t="s">
        <v>0</v>
      </c>
      <c r="D136" t="s">
        <v>272</v>
      </c>
      <c r="E136"/>
      <c r="F136" t="s">
        <v>0</v>
      </c>
      <c r="G136" s="10">
        <f>TODAY()+124</f>
        <v>44268.51472548611</v>
      </c>
      <c r="H136" s="10">
        <f>TODAY()+124</f>
        <v>44268.51472548611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273</v>
      </c>
      <c r="C137" t="s">
        <v>0</v>
      </c>
      <c r="D137" t="s">
        <v>274</v>
      </c>
      <c r="E137"/>
      <c r="F137" t="s">
        <v>0</v>
      </c>
      <c r="G137" s="10">
        <f>TODAY()+125</f>
        <v>44269.51472548611</v>
      </c>
      <c r="H137" s="10">
        <f>TODAY()+125</f>
        <v>44269.51472548611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9" t="s">
        <v>0</v>
      </c>
      <c r="B138" t="s">
        <v>275</v>
      </c>
      <c r="C138" t="s">
        <v>0</v>
      </c>
      <c r="D138" t="s">
        <v>276</v>
      </c>
      <c r="E138"/>
      <c r="F138" t="s">
        <v>0</v>
      </c>
      <c r="G138" s="10">
        <f>TODAY()+126</f>
        <v>44270.51472548611</v>
      </c>
      <c r="H138" s="10">
        <f>TODAY()+126</f>
        <v>44270.51472548611</v>
      </c>
      <c r="I138" t="s">
        <v>0</v>
      </c>
      <c r="J138">
        <v>0</v>
      </c>
      <c r="K138">
        <v>8</v>
      </c>
      <c r="L138">
        <v>0</v>
      </c>
      <c r="M138">
        <v>0</v>
      </c>
      <c r="N138" t="s">
        <v>23</v>
      </c>
      <c r="O138" t="s">
        <v>24</v>
      </c>
      <c r="P138" t="s">
        <v>0</v>
      </c>
      <c r="Q138">
        <v>0</v>
      </c>
      <c r="R138">
        <v>0</v>
      </c>
    </row>
    <row r="139" spans="1:18" x14ac:dyDescent="0.25">
      <c r="A139" s="9" t="s">
        <v>0</v>
      </c>
      <c r="B139" t="s">
        <v>277</v>
      </c>
      <c r="C139" t="s">
        <v>0</v>
      </c>
      <c r="D139" t="s">
        <v>278</v>
      </c>
      <c r="E139"/>
      <c r="F139" t="s">
        <v>0</v>
      </c>
      <c r="G139" s="10">
        <f>TODAY()+127</f>
        <v>44271.51472548611</v>
      </c>
      <c r="H139" s="10">
        <f>TODAY()+127</f>
        <v>44271.51472548611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11" t="s">
        <v>0</v>
      </c>
      <c r="B140" s="7" t="s">
        <v>279</v>
      </c>
      <c r="C140" s="7" t="s">
        <v>280</v>
      </c>
      <c r="D140" s="7"/>
      <c r="E140" s="7"/>
      <c r="F140" s="7" t="s">
        <v>0</v>
      </c>
      <c r="G140" s="8">
        <f>TODAY()+128</f>
        <v>44272.51472548611</v>
      </c>
      <c r="H140" s="8">
        <f>TODAY()+139</f>
        <v>44283.514725497684</v>
      </c>
      <c r="I140" s="7" t="s">
        <v>0</v>
      </c>
      <c r="J140" s="7">
        <v>0</v>
      </c>
      <c r="K140" s="7">
        <v>64</v>
      </c>
      <c r="L140" s="7">
        <v>0</v>
      </c>
      <c r="M140" s="7">
        <v>0</v>
      </c>
      <c r="N140" s="7" t="s">
        <v>0</v>
      </c>
      <c r="O140" s="7" t="s">
        <v>0</v>
      </c>
      <c r="P140" s="7" t="s">
        <v>0</v>
      </c>
      <c r="Q140" s="7">
        <v>0</v>
      </c>
      <c r="R140" s="7">
        <v>0</v>
      </c>
    </row>
    <row r="141" spans="1:18" x14ac:dyDescent="0.25">
      <c r="A141" s="9" t="s">
        <v>0</v>
      </c>
      <c r="B141" t="s">
        <v>281</v>
      </c>
      <c r="C141" t="s">
        <v>0</v>
      </c>
      <c r="D141" t="s">
        <v>282</v>
      </c>
      <c r="E141"/>
      <c r="F141" t="s">
        <v>0</v>
      </c>
      <c r="G141" s="10">
        <f>TODAY()+128</f>
        <v>44272.514725497684</v>
      </c>
      <c r="H141" s="10">
        <f>TODAY()+128</f>
        <v>44272.514725497684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283</v>
      </c>
      <c r="C142" t="s">
        <v>0</v>
      </c>
      <c r="D142" t="s">
        <v>284</v>
      </c>
      <c r="E142"/>
      <c r="F142" t="s">
        <v>0</v>
      </c>
      <c r="G142" s="10">
        <f>TODAY()+131</f>
        <v>44275.514725497684</v>
      </c>
      <c r="H142" s="10">
        <f>TODAY()+131</f>
        <v>44275.514725497684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285</v>
      </c>
      <c r="C143" t="s">
        <v>0</v>
      </c>
      <c r="D143" t="s">
        <v>286</v>
      </c>
      <c r="E143"/>
      <c r="F143" t="s">
        <v>0</v>
      </c>
      <c r="G143" s="10">
        <f>TODAY()+132</f>
        <v>44276.514725497684</v>
      </c>
      <c r="H143" s="10">
        <f>TODAY()+132</f>
        <v>44276.514725497684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287</v>
      </c>
      <c r="C144" t="s">
        <v>0</v>
      </c>
      <c r="D144" t="s">
        <v>288</v>
      </c>
      <c r="E144"/>
      <c r="F144" t="s">
        <v>0</v>
      </c>
      <c r="G144" s="10">
        <f>TODAY()+133</f>
        <v>44277.514725497684</v>
      </c>
      <c r="H144" s="10">
        <f>TODAY()+133</f>
        <v>44277.514725497684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289</v>
      </c>
      <c r="C145" t="s">
        <v>0</v>
      </c>
      <c r="D145" t="s">
        <v>290</v>
      </c>
      <c r="E145"/>
      <c r="F145" t="s">
        <v>0</v>
      </c>
      <c r="G145" s="10">
        <f>TODAY()+134</f>
        <v>44278.514725497684</v>
      </c>
      <c r="H145" s="10">
        <f>TODAY()+134</f>
        <v>44278.514725497684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291</v>
      </c>
      <c r="C146" t="s">
        <v>0</v>
      </c>
      <c r="D146" t="s">
        <v>292</v>
      </c>
      <c r="E146"/>
      <c r="F146" t="s">
        <v>0</v>
      </c>
      <c r="G146" s="10">
        <f>TODAY()+135</f>
        <v>44279.51472550926</v>
      </c>
      <c r="H146" s="10">
        <f>TODAY()+135</f>
        <v>44279.51472550926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9" t="s">
        <v>0</v>
      </c>
      <c r="B147" t="s">
        <v>293</v>
      </c>
      <c r="C147" t="s">
        <v>0</v>
      </c>
      <c r="D147" t="s">
        <v>294</v>
      </c>
      <c r="E147"/>
      <c r="F147" t="s">
        <v>0</v>
      </c>
      <c r="G147" s="10">
        <f>TODAY()+138</f>
        <v>44282.51472550926</v>
      </c>
      <c r="H147" s="10">
        <f>TODAY()+138</f>
        <v>44282.51472550926</v>
      </c>
      <c r="I147" t="s">
        <v>0</v>
      </c>
      <c r="J147">
        <v>0</v>
      </c>
      <c r="K147">
        <v>8</v>
      </c>
      <c r="L147">
        <v>0</v>
      </c>
      <c r="M147">
        <v>0</v>
      </c>
      <c r="N147" t="s">
        <v>23</v>
      </c>
      <c r="O147" t="s">
        <v>24</v>
      </c>
      <c r="P147" t="s">
        <v>0</v>
      </c>
      <c r="Q147">
        <v>0</v>
      </c>
      <c r="R147">
        <v>0</v>
      </c>
    </row>
    <row r="148" spans="1:18" x14ac:dyDescent="0.25">
      <c r="A148" s="9" t="s">
        <v>0</v>
      </c>
      <c r="B148" t="s">
        <v>295</v>
      </c>
      <c r="C148" t="s">
        <v>0</v>
      </c>
      <c r="D148" t="s">
        <v>294</v>
      </c>
      <c r="E148"/>
      <c r="F148" t="s">
        <v>0</v>
      </c>
      <c r="G148" s="10">
        <f>TODAY()+139</f>
        <v>44283.51472550926</v>
      </c>
      <c r="H148" s="10">
        <f>TODAY()+139</f>
        <v>44283.51472550926</v>
      </c>
      <c r="I148" t="s">
        <v>0</v>
      </c>
      <c r="J148">
        <v>0</v>
      </c>
      <c r="K148">
        <v>8</v>
      </c>
      <c r="L148">
        <v>0</v>
      </c>
      <c r="M148">
        <v>0</v>
      </c>
      <c r="N148" t="s">
        <v>23</v>
      </c>
      <c r="O148" t="s">
        <v>24</v>
      </c>
      <c r="P148" t="s">
        <v>0</v>
      </c>
      <c r="Q148">
        <v>0</v>
      </c>
      <c r="R148">
        <v>0</v>
      </c>
    </row>
    <row r="149" spans="1:1" x14ac:dyDescent="0.25">
      <c r="A149" t="s">
        <v>0</v>
      </c>
    </row>
    <row r="150" spans="1:18" x14ac:dyDescent="0.25">
      <c r="A150" s="13" t="s">
        <v>296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25">
      <c r="A151" s="13" t="s">
        <v>297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</sheetData>
  <mergeCells count="148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C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C91:E91"/>
    <mergeCell ref="D92:E92"/>
    <mergeCell ref="D93:E93"/>
    <mergeCell ref="D94:E94"/>
    <mergeCell ref="D95:E95"/>
    <mergeCell ref="D96:E96"/>
    <mergeCell ref="D97:E97"/>
    <mergeCell ref="D98:E98"/>
    <mergeCell ref="C99:E99"/>
    <mergeCell ref="D100:E100"/>
    <mergeCell ref="D101:E101"/>
    <mergeCell ref="D102:E102"/>
    <mergeCell ref="D103:E103"/>
    <mergeCell ref="D104:E104"/>
    <mergeCell ref="D105:E105"/>
    <mergeCell ref="C106:E106"/>
    <mergeCell ref="D107:E107"/>
    <mergeCell ref="D108:E108"/>
    <mergeCell ref="D109:E109"/>
    <mergeCell ref="D110:E110"/>
    <mergeCell ref="D111:E111"/>
    <mergeCell ref="D112:E112"/>
    <mergeCell ref="C113:E113"/>
    <mergeCell ref="D114:E114"/>
    <mergeCell ref="D115:E115"/>
    <mergeCell ref="D116:E116"/>
    <mergeCell ref="D117:E117"/>
    <mergeCell ref="D118:E118"/>
    <mergeCell ref="D119:E119"/>
    <mergeCell ref="D120:E120"/>
    <mergeCell ref="C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31:E131"/>
    <mergeCell ref="D132:E132"/>
    <mergeCell ref="C133:E133"/>
    <mergeCell ref="D134:E134"/>
    <mergeCell ref="D135:E135"/>
    <mergeCell ref="D136:E136"/>
    <mergeCell ref="D137:E137"/>
    <mergeCell ref="D138:E138"/>
    <mergeCell ref="D139:E139"/>
    <mergeCell ref="C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A150:R150"/>
    <mergeCell ref="A151:R151"/>
  </mergeCells>
  <hyperlinks>
    <hyperlink ref="H2" r:id="rId1" tooltip="GanttPRO.com"/>
    <hyperlink ref="A150" r:id="rId2" tooltip="GanttPRO.com"/>
    <hyperlink ref="A151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de Marketing Sencillo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2020-11-09T12:21:12Z</dcterms:created>
  <dcterms:modified xsi:type="dcterms:W3CDTF">2020-11-09T12:21:12Z</dcterms:modified>
</cp:coreProperties>
</file>