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arketing Action Plan" state="visible" r:id="rId4"/>
  </sheets>
  <calcPr calcId="171027" fullCalcOnLoad="1"/>
</workbook>
</file>

<file path=xl/sharedStrings.xml><?xml version="1.0" encoding="utf-8"?>
<sst xmlns="http://schemas.openxmlformats.org/spreadsheetml/2006/main" count="2578" uniqueCount="447">
  <si>
    <t/>
  </si>
  <si>
    <t xml:space="preserve">Cree un diagrama de Gantt en GanttPRO con solo unos pocos clics   </t>
  </si>
  <si>
    <t>Marketing Action Plan</t>
  </si>
  <si>
    <t>Сolor</t>
  </si>
  <si>
    <t>Número de EDT</t>
  </si>
  <si>
    <t>Nombre de la tarea / Título</t>
  </si>
  <si>
    <t>Asignado a</t>
  </si>
  <si>
    <t>Fecha de inicio planificada</t>
  </si>
  <si>
    <t>Fecha de finalización planificada</t>
  </si>
  <si>
    <t>Fecha límite</t>
  </si>
  <si>
    <t>Progreso (%)</t>
  </si>
  <si>
    <t>Duración (horas)</t>
  </si>
  <si>
    <t>Horas estimadas</t>
  </si>
  <si>
    <t>Registro de tiempo (minutos)</t>
  </si>
  <si>
    <t>Estado</t>
  </si>
  <si>
    <t>Prioridad</t>
  </si>
  <si>
    <t>Descripción de la tarea</t>
  </si>
  <si>
    <t>Costo</t>
  </si>
  <si>
    <t>Costo real</t>
  </si>
  <si>
    <t>1</t>
  </si>
  <si>
    <t>/templates/es/marketing/marketing-action-plan-template</t>
  </si>
  <si>
    <t>1.1</t>
  </si>
  <si>
    <t>Objetivos del plan</t>
  </si>
  <si>
    <t>Abierto</t>
  </si>
  <si>
    <t>Medio</t>
  </si>
  <si>
    <t>1.2</t>
  </si>
  <si>
    <t>Retos de la organización</t>
  </si>
  <si>
    <t>1.3</t>
  </si>
  <si>
    <t>Expectativas si el plan de marketing tuvo éxito</t>
  </si>
  <si>
    <t>1.4</t>
  </si>
  <si>
    <t>Alineación</t>
  </si>
  <si>
    <t>1.5</t>
  </si>
  <si>
    <t>Misión</t>
  </si>
  <si>
    <t>2</t>
  </si>
  <si>
    <t>2.1</t>
  </si>
  <si>
    <t>Demografía</t>
  </si>
  <si>
    <t>2.2</t>
  </si>
  <si>
    <t>Estilo de vida</t>
  </si>
  <si>
    <t>2.3</t>
  </si>
  <si>
    <t>Acciones</t>
  </si>
  <si>
    <t>3</t>
  </si>
  <si>
    <t>3.1</t>
  </si>
  <si>
    <t>Nuevos productos, mercados</t>
  </si>
  <si>
    <t>3.2</t>
  </si>
  <si>
    <t>Promociones</t>
  </si>
  <si>
    <t>3.3</t>
  </si>
  <si>
    <t>Expansión</t>
  </si>
  <si>
    <t>3.4</t>
  </si>
  <si>
    <t>Evaluación</t>
  </si>
  <si>
    <t>3.5</t>
  </si>
  <si>
    <t>Iniciativas de marketing actuales</t>
  </si>
  <si>
    <t>4</t>
  </si>
  <si>
    <t>4.1</t>
  </si>
  <si>
    <t>Posicionamiento en buscadores (para palabras clave)</t>
  </si>
  <si>
    <t>4.2</t>
  </si>
  <si>
    <t>Analítica</t>
  </si>
  <si>
    <t>4.3</t>
  </si>
  <si>
    <t>Percepciones/ reacción 'Me gusta' en Facebook</t>
  </si>
  <si>
    <t>4.4</t>
  </si>
  <si>
    <t>Actividad en Twitter</t>
  </si>
  <si>
    <t>5</t>
  </si>
  <si>
    <t>5.1</t>
  </si>
  <si>
    <t>Análisis situacional de SWOT</t>
  </si>
  <si>
    <t>5.2</t>
  </si>
  <si>
    <t>Análisis del competidor y entorno</t>
  </si>
  <si>
    <t>5.3</t>
  </si>
  <si>
    <t>Análisis del consumidor (diferentes comportamientos de los mercados de destino)</t>
  </si>
  <si>
    <t>5.4</t>
  </si>
  <si>
    <t>Investigación de mercado /Percepciones del consumidor</t>
  </si>
  <si>
    <t>5.5</t>
  </si>
  <si>
    <t>grupo focal</t>
  </si>
  <si>
    <t>5.6</t>
  </si>
  <si>
    <t>Si es la organización de servicios</t>
  </si>
  <si>
    <t>6</t>
  </si>
  <si>
    <t>6.1</t>
  </si>
  <si>
    <t>Análisis de lagunas en servicio</t>
  </si>
  <si>
    <t>6.2</t>
  </si>
  <si>
    <t>Resumir retos</t>
  </si>
  <si>
    <t>7</t>
  </si>
  <si>
    <t>7.1</t>
  </si>
  <si>
    <t>Personalidad de marca: ¿cómo despegar su marca?</t>
  </si>
  <si>
    <t>7.2</t>
  </si>
  <si>
    <t>Imagen actual, mentalidad, comportamiento</t>
  </si>
  <si>
    <t>7.3</t>
  </si>
  <si>
    <t>Comportamiento deseado</t>
  </si>
  <si>
    <t>7.4</t>
  </si>
  <si>
    <t>Retos a superar</t>
  </si>
  <si>
    <t>7.5</t>
  </si>
  <si>
    <t>Propiedades de marca</t>
  </si>
  <si>
    <t>7.6</t>
  </si>
  <si>
    <t>Características del producto/servicio</t>
  </si>
  <si>
    <t>7.7</t>
  </si>
  <si>
    <t>Logo</t>
  </si>
  <si>
    <t>7.8</t>
  </si>
  <si>
    <t>Lema</t>
  </si>
  <si>
    <t>8</t>
  </si>
  <si>
    <t>8.1</t>
  </si>
  <si>
    <t>Referente de la organización</t>
  </si>
  <si>
    <t>8.2</t>
  </si>
  <si>
    <t>Percepciones del cliente y ventaja principal</t>
  </si>
  <si>
    <t>8.3</t>
  </si>
  <si>
    <t>Recomendaciones para la Marca Clarificada</t>
  </si>
  <si>
    <t>8.4</t>
  </si>
  <si>
    <t>Sugerencias para Logotipo, Lema</t>
  </si>
  <si>
    <t>8.5</t>
  </si>
  <si>
    <t>Promesa de marca: 4-6 elementos claves de la marca (reflejando valor/beneficios)</t>
  </si>
  <si>
    <t>8.6</t>
  </si>
  <si>
    <t>Puntos de venta universales (USP)</t>
  </si>
  <si>
    <t>8.7</t>
  </si>
  <si>
    <t>Valor propuesto</t>
  </si>
  <si>
    <t>9</t>
  </si>
  <si>
    <t>9.1</t>
  </si>
  <si>
    <t>Contexto competitivo</t>
  </si>
  <si>
    <t>9.2</t>
  </si>
  <si>
    <t>Mercados de destino</t>
  </si>
  <si>
    <t>9.3</t>
  </si>
  <si>
    <t>9.4</t>
  </si>
  <si>
    <t>9.5</t>
  </si>
  <si>
    <t>9.6</t>
  </si>
  <si>
    <t>9.7</t>
  </si>
  <si>
    <t>Esencia de marca</t>
  </si>
  <si>
    <t>9.8</t>
  </si>
  <si>
    <t>Percepciones del cliente/beneficio</t>
  </si>
  <si>
    <t>9.9</t>
  </si>
  <si>
    <t>Recomendaciones de marca (logotipo, lema)</t>
  </si>
  <si>
    <t>9.10</t>
  </si>
  <si>
    <t>Promesa de marca</t>
  </si>
  <si>
    <t>9.11</t>
  </si>
  <si>
    <t>Puntos de venta universales</t>
  </si>
  <si>
    <t>9.12</t>
  </si>
  <si>
    <t>10</t>
  </si>
  <si>
    <t>10.1</t>
  </si>
  <si>
    <t>Folletos/panfletos</t>
  </si>
  <si>
    <t>10.2</t>
  </si>
  <si>
    <t>YouTube -Video</t>
  </si>
  <si>
    <t>10.3</t>
  </si>
  <si>
    <t>Facebook</t>
  </si>
  <si>
    <t>10.4</t>
  </si>
  <si>
    <t>Twitter</t>
  </si>
  <si>
    <t>10.5</t>
  </si>
  <si>
    <t>Сorreos electrónicos en masa</t>
  </si>
  <si>
    <t>10.6</t>
  </si>
  <si>
    <t>Blog</t>
  </si>
  <si>
    <t>10.7</t>
  </si>
  <si>
    <t>Marcadores sociales</t>
  </si>
  <si>
    <t>10.8</t>
  </si>
  <si>
    <t>Pinterest</t>
  </si>
  <si>
    <t>10.9</t>
  </si>
  <si>
    <t>Instagram</t>
  </si>
  <si>
    <t>10.10</t>
  </si>
  <si>
    <t>TV/radio</t>
  </si>
  <si>
    <t>10.11</t>
  </si>
  <si>
    <t>Infografía</t>
  </si>
  <si>
    <t>10.12</t>
  </si>
  <si>
    <t>Periódico</t>
  </si>
  <si>
    <t>10.13</t>
  </si>
  <si>
    <t>Carteles</t>
  </si>
  <si>
    <t>10.14</t>
  </si>
  <si>
    <t>Boletín (en línea)</t>
  </si>
  <si>
    <t>10.15</t>
  </si>
  <si>
    <t>Redes personales</t>
  </si>
  <si>
    <t>10.16</t>
  </si>
  <si>
    <t>amigos, familia, org.</t>
  </si>
  <si>
    <t>10.17</t>
  </si>
  <si>
    <t>Negocio local</t>
  </si>
  <si>
    <t>10.18</t>
  </si>
  <si>
    <t>Recomendaciones personales de amigos</t>
  </si>
  <si>
    <t>10.19</t>
  </si>
  <si>
    <t>Eventos</t>
  </si>
  <si>
    <t>10.20</t>
  </si>
  <si>
    <t>Participantes/compradores anteriores</t>
  </si>
  <si>
    <t>10.21</t>
  </si>
  <si>
    <t>Organizaciones asociadas</t>
  </si>
  <si>
    <t>11</t>
  </si>
  <si>
    <t>11.1</t>
  </si>
  <si>
    <t>personal</t>
  </si>
  <si>
    <t>11.2</t>
  </si>
  <si>
    <t>gestión</t>
  </si>
  <si>
    <t>11.3</t>
  </si>
  <si>
    <t>disponibilidad del personal</t>
  </si>
  <si>
    <t>11.4</t>
  </si>
  <si>
    <t>conocimientos para implementar el plan</t>
  </si>
  <si>
    <t>11.5</t>
  </si>
  <si>
    <t>elementos del plan subcontratados (utilizar proveedores externos)</t>
  </si>
  <si>
    <t>11.6</t>
  </si>
  <si>
    <t>tiempo</t>
  </si>
  <si>
    <t>11.7</t>
  </si>
  <si>
    <t>recursos (financieros)</t>
  </si>
  <si>
    <t>12</t>
  </si>
  <si>
    <t>12.1</t>
  </si>
  <si>
    <t>Métricas de seguimiento</t>
  </si>
  <si>
    <t>12.2</t>
  </si>
  <si>
    <t>Sitio web: Google Analítica</t>
  </si>
  <si>
    <t>12.3</t>
  </si>
  <si>
    <t>Percepciones de las redes sociales</t>
  </si>
  <si>
    <t>12.4</t>
  </si>
  <si>
    <t>Cambios en la huella digital</t>
  </si>
  <si>
    <t>12.5</t>
  </si>
  <si>
    <t>Alertas de la empresa</t>
  </si>
  <si>
    <t>12.6</t>
  </si>
  <si>
    <t>13</t>
  </si>
  <si>
    <t>13.1</t>
  </si>
  <si>
    <t>Definir la rentabilidad (ROI) o el ROI social (SROI)</t>
  </si>
  <si>
    <t>13.2</t>
  </si>
  <si>
    <t>Sostentabilidad</t>
  </si>
  <si>
    <t>13.3</t>
  </si>
  <si>
    <t>Planificar continuo recibo de las reacciones de los mercados de destino</t>
  </si>
  <si>
    <t>13.4</t>
  </si>
  <si>
    <t>Innovar medios digitales y canales de distribución</t>
  </si>
  <si>
    <t>13.5</t>
  </si>
  <si>
    <t>Adaptar la estrategia para maximizar los esfuerzos</t>
  </si>
  <si>
    <t>13.6</t>
  </si>
  <si>
    <t>Integrar la empresa social (herramientas digitales en todos los departamentos de la organización para facilitar las comunicaciones ascendentes y descendentes)</t>
  </si>
  <si>
    <t>14</t>
  </si>
  <si>
    <t>14.1</t>
  </si>
  <si>
    <t>Empresa definida</t>
  </si>
  <si>
    <t>14.2</t>
  </si>
  <si>
    <t>Su misión</t>
  </si>
  <si>
    <t>14.3</t>
  </si>
  <si>
    <t>Su visión</t>
  </si>
  <si>
    <t>14.4</t>
  </si>
  <si>
    <t>Público objetivo</t>
  </si>
  <si>
    <t>14.5</t>
  </si>
  <si>
    <t>Su mensaje</t>
  </si>
  <si>
    <t>14.6</t>
  </si>
  <si>
    <t>Puntos fuertes definidos</t>
  </si>
  <si>
    <t>14.7</t>
  </si>
  <si>
    <t>Puntos débiles definidos</t>
  </si>
  <si>
    <t>15</t>
  </si>
  <si>
    <t>15.1</t>
  </si>
  <si>
    <t>Recursos humanos - coste</t>
  </si>
  <si>
    <t>15.2</t>
  </si>
  <si>
    <t>Publicidad</t>
  </si>
  <si>
    <t>15.3</t>
  </si>
  <si>
    <t>15.4</t>
  </si>
  <si>
    <t>Honorarios de agencia/anticipo</t>
  </si>
  <si>
    <t>15.5</t>
  </si>
  <si>
    <t>Hardware</t>
  </si>
  <si>
    <t>15.6</t>
  </si>
  <si>
    <t>Creación de contenido</t>
  </si>
  <si>
    <t>15.7</t>
  </si>
  <si>
    <t>Gestión de contenido</t>
  </si>
  <si>
    <t>15.8</t>
  </si>
  <si>
    <t>Contenido con licencia</t>
  </si>
  <si>
    <t>15.9</t>
  </si>
  <si>
    <t>Licencias de software</t>
  </si>
  <si>
    <t>15.10</t>
  </si>
  <si>
    <t>Diseño gráfico</t>
  </si>
  <si>
    <t>15.11</t>
  </si>
  <si>
    <t>Producción de vídeo</t>
  </si>
  <si>
    <t>16</t>
  </si>
  <si>
    <t>16.1</t>
  </si>
  <si>
    <t>La ventaja competitiva de su empresa</t>
  </si>
  <si>
    <t>16.2</t>
  </si>
  <si>
    <t>Competencia definida</t>
  </si>
  <si>
    <t>16.3</t>
  </si>
  <si>
    <t>Puntos fuertes de competencia</t>
  </si>
  <si>
    <t>16.4</t>
  </si>
  <si>
    <t>Qué puede hacer su empresa de manera diferente</t>
  </si>
  <si>
    <t>16.5</t>
  </si>
  <si>
    <t>Posibles obstáculos</t>
  </si>
  <si>
    <t>16.6</t>
  </si>
  <si>
    <t>Beneficios</t>
  </si>
  <si>
    <t>17</t>
  </si>
  <si>
    <t>17.1</t>
  </si>
  <si>
    <t>Periodistas</t>
  </si>
  <si>
    <t>17.2</t>
  </si>
  <si>
    <t>Blogueros</t>
  </si>
  <si>
    <t>17.3</t>
  </si>
  <si>
    <t>Influencers de las redes sociales</t>
  </si>
  <si>
    <t>17.4</t>
  </si>
  <si>
    <t>Interactores de las redes sociales</t>
  </si>
  <si>
    <t>17.5</t>
  </si>
  <si>
    <t>Compañeros y socios</t>
  </si>
  <si>
    <t>17.6</t>
  </si>
  <si>
    <t>Promociones recíprocas</t>
  </si>
  <si>
    <t>17.7</t>
  </si>
  <si>
    <t>Otro</t>
  </si>
  <si>
    <t>17.8</t>
  </si>
  <si>
    <t>18</t>
  </si>
  <si>
    <t>18.1</t>
  </si>
  <si>
    <t>18.1.1</t>
  </si>
  <si>
    <t>Enlace</t>
  </si>
  <si>
    <t>18.1.2</t>
  </si>
  <si>
    <t>Nombre de perfil</t>
  </si>
  <si>
    <t>18.1.3</t>
  </si>
  <si>
    <t>Seguidores</t>
  </si>
  <si>
    <t>18.1.4</t>
  </si>
  <si>
    <t>Fecha de la última actividad</t>
  </si>
  <si>
    <t>18.1.5</t>
  </si>
  <si>
    <t>Frecuencia de publicaciones</t>
  </si>
  <si>
    <t>18.1.6</t>
  </si>
  <si>
    <t>Tráfico de referencia mensual</t>
  </si>
  <si>
    <t>18.1.7</t>
  </si>
  <si>
    <t>% de cambio (último año)</t>
  </si>
  <si>
    <t>18.1.8</t>
  </si>
  <si>
    <t>% de cambio (último mes)</t>
  </si>
  <si>
    <t>18.1.9</t>
  </si>
  <si>
    <t>Clics por publicación</t>
  </si>
  <si>
    <t>18.1.10</t>
  </si>
  <si>
    <t>Clics por publicación (último mes)</t>
  </si>
  <si>
    <t>18.1.11</t>
  </si>
  <si>
    <t>Cambio en clics por publicación</t>
  </si>
  <si>
    <t>18.1.12</t>
  </si>
  <si>
    <t>Alcance de Facebook</t>
  </si>
  <si>
    <t>18.1.13</t>
  </si>
  <si>
    <t>Seguidores (hoy)</t>
  </si>
  <si>
    <t>18.1.14</t>
  </si>
  <si>
    <t>Seguidores (último mes)</t>
  </si>
  <si>
    <t>18.1.15</t>
  </si>
  <si>
    <t>Cambios en seguidores</t>
  </si>
  <si>
    <t>18.2</t>
  </si>
  <si>
    <t>INSTAGRAM</t>
  </si>
  <si>
    <t>18.2.1</t>
  </si>
  <si>
    <t>ENLACE</t>
  </si>
  <si>
    <t>18.2.2</t>
  </si>
  <si>
    <t>NOMBRE DE PERFIL</t>
  </si>
  <si>
    <t>18.2.3</t>
  </si>
  <si>
    <t>SEGUIDORES</t>
  </si>
  <si>
    <t>18.2.4</t>
  </si>
  <si>
    <t>FECHA DE LA ÚLTIMA ACTIVIDAD</t>
  </si>
  <si>
    <t>18.2.5</t>
  </si>
  <si>
    <t>FRECUENCIA DE PUBLICACIONES</t>
  </si>
  <si>
    <t>18.2.6</t>
  </si>
  <si>
    <t>TRÁFICO DE REFERENCIA MENSUAL</t>
  </si>
  <si>
    <t>18.2.7</t>
  </si>
  <si>
    <t>% DE CAMBIO (ÚLTIMO AÑO)</t>
  </si>
  <si>
    <t>18.2.8</t>
  </si>
  <si>
    <t>% DE CAMBIO (ÚLTIMO MES)</t>
  </si>
  <si>
    <t>18.2.9</t>
  </si>
  <si>
    <t>CLICS POR PUBLICACIÓN</t>
  </si>
  <si>
    <t>18.2.10</t>
  </si>
  <si>
    <t>CLICS POR PUBLICACIÓN (ÚLTIMO MES)</t>
  </si>
  <si>
    <t>18.2.11</t>
  </si>
  <si>
    <t>CAMBIO EN CLICS POR PUBLICACIÓN</t>
  </si>
  <si>
    <t>18.2.12</t>
  </si>
  <si>
    <t>ALCANCE DE FACEBOOK</t>
  </si>
  <si>
    <t>18.2.13</t>
  </si>
  <si>
    <t>SEGUIDORES (HOY)</t>
  </si>
  <si>
    <t>18.2.14</t>
  </si>
  <si>
    <t>SEGUIDORES (ÚLTIMO MES)</t>
  </si>
  <si>
    <t>18.2.15</t>
  </si>
  <si>
    <t>CAMBIO EN SEGUIDORES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</si>
  <si>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</si>
  <si>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</si>
  <si>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</si>
  <si>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</si>
  <si>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</si>
  <si>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</si>
  <si>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</si>
  <si>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</si>
  <si>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</si>
  <si>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</si>
  <si>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</si>
  <si>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</si>
  <si>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</si>
  <si>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</si>
  <si>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</si>
  <si>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</si>
  <si>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</si>
  <si>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</si>
  <si>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</si>
  <si>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</si>
  <si>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</si>
  <si>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</si>
  <si>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</si>
  <si>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</si>
  <si>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</si>
  <si>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</si>
  <si>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</si>
  <si>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</si>
  <si>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</si>
  <si>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</si>
  <si>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</si>
  <si>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</si>
  <si>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</si>
  <si>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</si>
  <si>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</si>
  <si>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SNAPCHAT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</si>
  <si>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</si>
  <si>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</si>
  <si>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</si>
  <si>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</si>
  <si>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</si>
  <si>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</si>
  <si>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</si>
  <si>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</si>
  <si>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</si>
  <si>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</si>
  <si>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</si>
  <si>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</si>
  <si>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</si>
  <si>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</si>
  <si>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</si>
  <si>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</si>
  <si>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PINTEREST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</si>
  <si>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</si>
  <si>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</si>
  <si>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</si>
  <si>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</si>
  <si>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</si>
  <si>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</si>
  <si>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</si>
  <si>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</si>
  <si>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</si>
  <si>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</si>
  <si>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</si>
  <si>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</si>
  <si>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</si>
  <si>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</si>
  <si>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</si>
  <si>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</si>
  <si>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TUMBLR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</si>
  <si>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</si>
  <si>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</si>
  <si>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</si>
  <si>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</si>
  <si>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</si>
  <si>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</si>
  <si>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</si>
  <si>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</si>
  <si>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</si>
  <si>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</si>
  <si>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</si>
  <si>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</si>
  <si>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</si>
  <si>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</si>
  <si>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</si>
  <si>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</si>
  <si>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YOUTUBE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</si>
  <si>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</si>
  <si>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</si>
  <si>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</si>
  <si>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</si>
  <si>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</si>
  <si>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</si>
  <si>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</si>
  <si>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</si>
  <si>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</si>
  <si>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</si>
  <si>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</si>
  <si>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</si>
  <si>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</si>
  <si>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</si>
  <si>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>18.8.15</t>
  </si>
  <si>
    <t xml:space="preserve">  Este documento fue creado usando el servicio en línea https://ganttpro.com</t>
  </si>
  <si>
    <t xml:space="preserve">  Puede usarlo libremente para sus propios fines sin restricciones. Para editar, cree una copia del documento o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</si>
</sst>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arketing Action Plan_(GanttPRO.com)_09 11 2020 17 15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arketing Action Plan_(GanttPRO.com)_09 11 2020 17 15" TargetMode="External"/><Relationship Id="rId2" Type="http://schemas.openxmlformats.org/officeDocument/2006/relationships/hyperlink" Target="https://ganttpro.com?utm_source=excel_generated_footer_text_1&amp;title=Marketing Action Plan_(GanttPRO.com)_09 11 2020 17 15" TargetMode="External"/><Relationship Id="rId3" Type="http://schemas.openxmlformats.org/officeDocument/2006/relationships/hyperlink" Target="https://ganttpro.com?utm_source=excel_generated_footer_text_2&amp;title=Marketing Action Plan_(GanttPRO.com)_09 11 2020 17 15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8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44144.59398612268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44145.593985</v>
      </c>
      <c r="H6" s="8">
        <f>TODAY()+5</f>
        <v>44149.593985</v>
      </c>
      <c r="I6" s="7" t="s">
        <v>0</v>
      </c>
      <c r="J6" s="7">
        <v>0</v>
      </c>
      <c r="K6" s="7">
        <v>24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44145.593985</v>
      </c>
      <c r="H7" s="10">
        <f>TODAY()+1</f>
        <v>44145.593985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TODAY()+4</f>
        <v>44148.593985</v>
      </c>
      <c r="H8" s="10">
        <f>TODAY()+4</f>
        <v>44148.593985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TODAY()+4</f>
        <v>44148.593985</v>
      </c>
      <c r="H9" s="10">
        <f>TODAY()+4</f>
        <v>44148.593985011576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TODAY()+4</f>
        <v>44148.593985011576</v>
      </c>
      <c r="H10" s="10">
        <f>TODAY()+4</f>
        <v>44148.593985011576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TODAY()+5</f>
        <v>44149.593985011576</v>
      </c>
      <c r="H11" s="10">
        <f>TODAY()+5</f>
        <v>44149.593985011576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20</v>
      </c>
      <c r="D12" s="7"/>
      <c r="E12" s="7"/>
      <c r="F12" s="7" t="s">
        <v>0</v>
      </c>
      <c r="G12" s="8">
        <f>TODAY()+7</f>
        <v>44151.593985011576</v>
      </c>
      <c r="H12" s="8">
        <f>TODAY()+11</f>
        <v>44155.593985011576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34</v>
      </c>
      <c r="C13" t="s">
        <v>0</v>
      </c>
      <c r="D13" t="s">
        <v>35</v>
      </c>
      <c r="E13"/>
      <c r="F13" t="s">
        <v>0</v>
      </c>
      <c r="G13" s="10">
        <f>TODAY()+7</f>
        <v>44151.593985011576</v>
      </c>
      <c r="H13" s="10">
        <f>TODAY()+7</f>
        <v>44151.593985011576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36</v>
      </c>
      <c r="C14" t="s">
        <v>0</v>
      </c>
      <c r="D14" t="s">
        <v>37</v>
      </c>
      <c r="E14"/>
      <c r="F14" t="s">
        <v>0</v>
      </c>
      <c r="G14" s="10">
        <f>TODAY()+8</f>
        <v>44152.593985011576</v>
      </c>
      <c r="H14" s="10">
        <f>TODAY()+8</f>
        <v>44152.593985011576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38</v>
      </c>
      <c r="C15" t="s">
        <v>0</v>
      </c>
      <c r="D15" t="s">
        <v>39</v>
      </c>
      <c r="E15"/>
      <c r="F15" t="s">
        <v>0</v>
      </c>
      <c r="G15" s="10">
        <f>TODAY()+11</f>
        <v>44155.593985011576</v>
      </c>
      <c r="H15" s="10">
        <f>TODAY()+11</f>
        <v>44155.593985011576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40</v>
      </c>
      <c r="C16" s="7" t="s">
        <v>20</v>
      </c>
      <c r="D16" s="7"/>
      <c r="E16" s="7"/>
      <c r="F16" s="7" t="s">
        <v>0</v>
      </c>
      <c r="G16" s="8">
        <f>TODAY()+11</f>
        <v>44155.59398502315</v>
      </c>
      <c r="H16" s="8">
        <f>TODAY()+15</f>
        <v>44159.59398502315</v>
      </c>
      <c r="I16" s="7" t="s">
        <v>0</v>
      </c>
      <c r="J16" s="7">
        <v>0</v>
      </c>
      <c r="K16" s="7">
        <v>40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41</v>
      </c>
      <c r="C17" t="s">
        <v>0</v>
      </c>
      <c r="D17" t="s">
        <v>42</v>
      </c>
      <c r="E17"/>
      <c r="F17" t="s">
        <v>0</v>
      </c>
      <c r="G17" s="10">
        <f>TODAY()+11</f>
        <v>44155.59398502315</v>
      </c>
      <c r="H17" s="10">
        <f>TODAY()+11</f>
        <v>44155.59398502315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43</v>
      </c>
      <c r="C18" t="s">
        <v>0</v>
      </c>
      <c r="D18" t="s">
        <v>44</v>
      </c>
      <c r="E18"/>
      <c r="F18" t="s">
        <v>0</v>
      </c>
      <c r="G18" s="10">
        <f>TODAY()+12</f>
        <v>44156.59398502315</v>
      </c>
      <c r="H18" s="10">
        <f>TODAY()+12</f>
        <v>44156.59398502315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45</v>
      </c>
      <c r="C19" t="s">
        <v>0</v>
      </c>
      <c r="D19" t="s">
        <v>46</v>
      </c>
      <c r="E19"/>
      <c r="F19" t="s">
        <v>0</v>
      </c>
      <c r="G19" s="10">
        <f>TODAY()+13</f>
        <v>44157.59398502315</v>
      </c>
      <c r="H19" s="10">
        <f>TODAY()+13</f>
        <v>44157.59398502315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47</v>
      </c>
      <c r="C20" t="s">
        <v>0</v>
      </c>
      <c r="D20" t="s">
        <v>48</v>
      </c>
      <c r="E20"/>
      <c r="F20" t="s">
        <v>0</v>
      </c>
      <c r="G20" s="10">
        <f>TODAY()+14</f>
        <v>44158.59398502315</v>
      </c>
      <c r="H20" s="10">
        <f>TODAY()+14</f>
        <v>44158.59398502315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49</v>
      </c>
      <c r="C21" t="s">
        <v>0</v>
      </c>
      <c r="D21" t="s">
        <v>50</v>
      </c>
      <c r="E21"/>
      <c r="F21" t="s">
        <v>0</v>
      </c>
      <c r="G21" s="10">
        <f>TODAY()+15</f>
        <v>44159.59398502315</v>
      </c>
      <c r="H21" s="10">
        <f>TODAY()+15</f>
        <v>44159.59398502315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51</v>
      </c>
      <c r="C22" s="7" t="s">
        <v>20</v>
      </c>
      <c r="D22" s="7"/>
      <c r="E22" s="7"/>
      <c r="F22" s="7" t="s">
        <v>0</v>
      </c>
      <c r="G22" s="8">
        <f>TODAY()+18</f>
        <v>44162.59398502315</v>
      </c>
      <c r="H22" s="8">
        <f>TODAY()+20</f>
        <v>44164.59398502315</v>
      </c>
      <c r="I22" s="7" t="s">
        <v>0</v>
      </c>
      <c r="J22" s="7">
        <v>0</v>
      </c>
      <c r="K22" s="7">
        <v>24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52</v>
      </c>
      <c r="C23" t="s">
        <v>0</v>
      </c>
      <c r="D23" t="s">
        <v>53</v>
      </c>
      <c r="E23"/>
      <c r="F23" t="s">
        <v>0</v>
      </c>
      <c r="G23" s="10">
        <f>TODAY()+18</f>
        <v>44162.59398502315</v>
      </c>
      <c r="H23" s="10">
        <f>TODAY()+18</f>
        <v>44162.59398502315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54</v>
      </c>
      <c r="C24" t="s">
        <v>0</v>
      </c>
      <c r="D24" t="s">
        <v>55</v>
      </c>
      <c r="E24"/>
      <c r="F24" t="s">
        <v>0</v>
      </c>
      <c r="G24" s="10">
        <f>TODAY()+18</f>
        <v>44162.59398503472</v>
      </c>
      <c r="H24" s="10">
        <f>TODAY()+18</f>
        <v>44162.59398503472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56</v>
      </c>
      <c r="C25" t="s">
        <v>0</v>
      </c>
      <c r="D25" t="s">
        <v>57</v>
      </c>
      <c r="E25"/>
      <c r="F25" t="s">
        <v>0</v>
      </c>
      <c r="G25" s="10">
        <f>TODAY()+19</f>
        <v>44163.59398503472</v>
      </c>
      <c r="H25" s="10">
        <f>TODAY()+19</f>
        <v>44163.59398503472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58</v>
      </c>
      <c r="C26" t="s">
        <v>0</v>
      </c>
      <c r="D26" t="s">
        <v>59</v>
      </c>
      <c r="E26"/>
      <c r="F26" t="s">
        <v>0</v>
      </c>
      <c r="G26" s="10">
        <f>TODAY()+20</f>
        <v>44164.59398503472</v>
      </c>
      <c r="H26" s="10">
        <f>TODAY()+20</f>
        <v>44164.59398503472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60</v>
      </c>
      <c r="C27" s="7" t="s">
        <v>20</v>
      </c>
      <c r="D27" s="7"/>
      <c r="E27" s="7"/>
      <c r="F27" s="7" t="s">
        <v>0</v>
      </c>
      <c r="G27" s="8">
        <f>TODAY()+22</f>
        <v>44166.59398503472</v>
      </c>
      <c r="H27" s="8">
        <f>TODAY()+27</f>
        <v>44171.59398503472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61</v>
      </c>
      <c r="C28" t="s">
        <v>0</v>
      </c>
      <c r="D28" t="s">
        <v>62</v>
      </c>
      <c r="E28"/>
      <c r="F28" t="s">
        <v>0</v>
      </c>
      <c r="G28" s="10">
        <f>TODAY()+22</f>
        <v>44166.59398503472</v>
      </c>
      <c r="H28" s="10">
        <f>TODAY()+22</f>
        <v>44166.59398503472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63</v>
      </c>
      <c r="C29" t="s">
        <v>0</v>
      </c>
      <c r="D29" t="s">
        <v>64</v>
      </c>
      <c r="E29"/>
      <c r="F29" t="s">
        <v>0</v>
      </c>
      <c r="G29" s="10">
        <f>TODAY()+25</f>
        <v>44169.59398503472</v>
      </c>
      <c r="H29" s="10">
        <f>TODAY()+25</f>
        <v>44169.59398503472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65</v>
      </c>
      <c r="C30" t="s">
        <v>0</v>
      </c>
      <c r="D30" t="s">
        <v>66</v>
      </c>
      <c r="E30"/>
      <c r="F30" t="s">
        <v>0</v>
      </c>
      <c r="G30" s="10">
        <f>TODAY()+25</f>
        <v>44169.59398503472</v>
      </c>
      <c r="H30" s="10">
        <f>TODAY()+25</f>
        <v>44169.59398503472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67</v>
      </c>
      <c r="C31" t="s">
        <v>0</v>
      </c>
      <c r="D31" t="s">
        <v>68</v>
      </c>
      <c r="E31"/>
      <c r="F31" t="s">
        <v>0</v>
      </c>
      <c r="G31" s="10">
        <f>TODAY()+25</f>
        <v>44169.59398503472</v>
      </c>
      <c r="H31" s="10">
        <f>TODAY()+25</f>
        <v>44169.59398503472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69</v>
      </c>
      <c r="C32" t="s">
        <v>0</v>
      </c>
      <c r="D32" t="s">
        <v>70</v>
      </c>
      <c r="E32"/>
      <c r="F32" t="s">
        <v>0</v>
      </c>
      <c r="G32" s="10">
        <f>TODAY()+26</f>
        <v>44170.5939850463</v>
      </c>
      <c r="H32" s="10">
        <f>TODAY()+26</f>
        <v>44170.5939850463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71</v>
      </c>
      <c r="C33" t="s">
        <v>0</v>
      </c>
      <c r="D33" t="s">
        <v>72</v>
      </c>
      <c r="E33"/>
      <c r="F33" t="s">
        <v>0</v>
      </c>
      <c r="G33" s="10">
        <f>TODAY()+27</f>
        <v>44171.5939850463</v>
      </c>
      <c r="H33" s="10">
        <f>TODAY()+27</f>
        <v>44171.5939850463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73</v>
      </c>
      <c r="C34" s="7" t="s">
        <v>20</v>
      </c>
      <c r="D34" s="7"/>
      <c r="E34" s="7"/>
      <c r="F34" s="7" t="s">
        <v>0</v>
      </c>
      <c r="G34" s="8">
        <f>TODAY()+29</f>
        <v>44173.5939850463</v>
      </c>
      <c r="H34" s="8">
        <f>TODAY()+32</f>
        <v>44176.5939850463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74</v>
      </c>
      <c r="C35" t="s">
        <v>0</v>
      </c>
      <c r="D35" t="s">
        <v>75</v>
      </c>
      <c r="E35"/>
      <c r="F35" t="s">
        <v>0</v>
      </c>
      <c r="G35" s="10">
        <f>TODAY()+29</f>
        <v>44173.5939850463</v>
      </c>
      <c r="H35" s="10">
        <f>TODAY()+29</f>
        <v>44173.5939850463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76</v>
      </c>
      <c r="C36" t="s">
        <v>0</v>
      </c>
      <c r="D36" t="s">
        <v>77</v>
      </c>
      <c r="E36"/>
      <c r="F36" t="s">
        <v>0</v>
      </c>
      <c r="G36" s="10">
        <f>TODAY()+32</f>
        <v>44176.5939850463</v>
      </c>
      <c r="H36" s="10">
        <f>TODAY()+32</f>
        <v>44176.5939850463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78</v>
      </c>
      <c r="C37" s="7" t="s">
        <v>20</v>
      </c>
      <c r="D37" s="7"/>
      <c r="E37" s="7"/>
      <c r="F37" s="7" t="s">
        <v>0</v>
      </c>
      <c r="G37" s="8">
        <f>TODAY()+32</f>
        <v>44176.5939850463</v>
      </c>
      <c r="H37" s="8">
        <f>TODAY()+39</f>
        <v>44183.5939850463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79</v>
      </c>
      <c r="C38" t="s">
        <v>0</v>
      </c>
      <c r="D38" t="s">
        <v>80</v>
      </c>
      <c r="E38"/>
      <c r="F38" t="s">
        <v>0</v>
      </c>
      <c r="G38" s="10">
        <f>TODAY()+32</f>
        <v>44176.5939850463</v>
      </c>
      <c r="H38" s="10">
        <f>TODAY()+32</f>
        <v>44176.5939850463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81</v>
      </c>
      <c r="C39" t="s">
        <v>0</v>
      </c>
      <c r="D39" t="s">
        <v>82</v>
      </c>
      <c r="E39"/>
      <c r="F39" t="s">
        <v>0</v>
      </c>
      <c r="G39" s="10">
        <f>TODAY()+33</f>
        <v>44177.5939850463</v>
      </c>
      <c r="H39" s="10">
        <f>TODAY()+33</f>
        <v>44177.5939850463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83</v>
      </c>
      <c r="C40" t="s">
        <v>0</v>
      </c>
      <c r="D40" t="s">
        <v>84</v>
      </c>
      <c r="E40"/>
      <c r="F40" t="s">
        <v>0</v>
      </c>
      <c r="G40" s="10">
        <f>TODAY()+34</f>
        <v>44178.59398505787</v>
      </c>
      <c r="H40" s="10">
        <f>TODAY()+34</f>
        <v>44178.59398505787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85</v>
      </c>
      <c r="C41" t="s">
        <v>0</v>
      </c>
      <c r="D41" t="s">
        <v>86</v>
      </c>
      <c r="E41"/>
      <c r="F41" t="s">
        <v>0</v>
      </c>
      <c r="G41" s="10">
        <f>TODAY()+35</f>
        <v>44179.59398505787</v>
      </c>
      <c r="H41" s="10">
        <f>TODAY()+35</f>
        <v>44179.59398505787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87</v>
      </c>
      <c r="C42" t="s">
        <v>0</v>
      </c>
      <c r="D42" t="s">
        <v>88</v>
      </c>
      <c r="E42"/>
      <c r="F42" t="s">
        <v>0</v>
      </c>
      <c r="G42" s="10">
        <f>TODAY()+36</f>
        <v>44180.59398505787</v>
      </c>
      <c r="H42" s="10">
        <f>TODAY()+36</f>
        <v>44180.59398505787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89</v>
      </c>
      <c r="C43" t="s">
        <v>0</v>
      </c>
      <c r="D43" t="s">
        <v>90</v>
      </c>
      <c r="E43"/>
      <c r="F43" t="s">
        <v>0</v>
      </c>
      <c r="G43" s="10">
        <f>TODAY()+39</f>
        <v>44183.59398505787</v>
      </c>
      <c r="H43" s="10">
        <f>TODAY()+39</f>
        <v>44183.59398505787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91</v>
      </c>
      <c r="C44" t="s">
        <v>0</v>
      </c>
      <c r="D44" t="s">
        <v>92</v>
      </c>
      <c r="E44"/>
      <c r="F44" t="s">
        <v>0</v>
      </c>
      <c r="G44" s="10">
        <f>TODAY()+39</f>
        <v>44183.59398505787</v>
      </c>
      <c r="H44" s="10">
        <f>TODAY()+39</f>
        <v>44183.59398505787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93</v>
      </c>
      <c r="C45" t="s">
        <v>0</v>
      </c>
      <c r="D45" t="s">
        <v>94</v>
      </c>
      <c r="E45"/>
      <c r="F45" t="s">
        <v>0</v>
      </c>
      <c r="G45" s="10">
        <f>TODAY()+39</f>
        <v>44183.59398505787</v>
      </c>
      <c r="H45" s="10">
        <f>TODAY()+39</f>
        <v>44183.59398505787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95</v>
      </c>
      <c r="C46" s="7" t="s">
        <v>20</v>
      </c>
      <c r="D46" s="7"/>
      <c r="E46" s="7"/>
      <c r="F46" s="7" t="s">
        <v>0</v>
      </c>
      <c r="G46" s="8">
        <f>TODAY()+41</f>
        <v>44185.59398505787</v>
      </c>
      <c r="H46" s="8">
        <f>TODAY()+50</f>
        <v>44194.59398505787</v>
      </c>
      <c r="I46" s="7" t="s">
        <v>0</v>
      </c>
      <c r="J46" s="7">
        <v>0</v>
      </c>
      <c r="K46" s="7">
        <v>64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96</v>
      </c>
      <c r="C47" t="s">
        <v>0</v>
      </c>
      <c r="D47" t="s">
        <v>97</v>
      </c>
      <c r="E47"/>
      <c r="F47" t="s">
        <v>0</v>
      </c>
      <c r="G47" s="10">
        <f>TODAY()+41</f>
        <v>44185.59398505787</v>
      </c>
      <c r="H47" s="10">
        <f>TODAY()+41</f>
        <v>44185.59398505787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98</v>
      </c>
      <c r="C48" t="s">
        <v>0</v>
      </c>
      <c r="D48" t="s">
        <v>99</v>
      </c>
      <c r="E48"/>
      <c r="F48" t="s">
        <v>0</v>
      </c>
      <c r="G48" s="10">
        <f>TODAY()+42</f>
        <v>44186.59398506944</v>
      </c>
      <c r="H48" s="10">
        <f>TODAY()+42</f>
        <v>44186.59398506944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100</v>
      </c>
      <c r="C49" t="s">
        <v>0</v>
      </c>
      <c r="D49" t="s">
        <v>101</v>
      </c>
      <c r="E49"/>
      <c r="F49" t="s">
        <v>0</v>
      </c>
      <c r="G49" s="10">
        <f>TODAY()+43</f>
        <v>44187.59398506944</v>
      </c>
      <c r="H49" s="10">
        <f>TODAY()+43</f>
        <v>44187.59398506944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102</v>
      </c>
      <c r="C50" t="s">
        <v>0</v>
      </c>
      <c r="D50" t="s">
        <v>103</v>
      </c>
      <c r="E50"/>
      <c r="F50" t="s">
        <v>0</v>
      </c>
      <c r="G50" s="10">
        <f>TODAY()+46</f>
        <v>44190.59398506944</v>
      </c>
      <c r="H50" s="10">
        <f>TODAY()+46</f>
        <v>44190.59398506944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104</v>
      </c>
      <c r="C51" t="s">
        <v>0</v>
      </c>
      <c r="D51" t="s">
        <v>105</v>
      </c>
      <c r="E51"/>
      <c r="F51" t="s">
        <v>0</v>
      </c>
      <c r="G51" s="10">
        <f>TODAY()+46</f>
        <v>44190.59398506944</v>
      </c>
      <c r="H51" s="10">
        <f>TODAY()+46</f>
        <v>44190.59398506944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106</v>
      </c>
      <c r="C52" t="s">
        <v>0</v>
      </c>
      <c r="D52" t="s">
        <v>107</v>
      </c>
      <c r="E52"/>
      <c r="F52" t="s">
        <v>0</v>
      </c>
      <c r="G52" s="10">
        <f>TODAY()+46</f>
        <v>44190.59398506944</v>
      </c>
      <c r="H52" s="10">
        <f>TODAY()+46</f>
        <v>44190.59398506944</v>
      </c>
      <c r="I52" t="s">
        <v>0</v>
      </c>
      <c r="J52">
        <v>0</v>
      </c>
      <c r="K52">
        <v>8</v>
      </c>
      <c r="L52">
        <v>0</v>
      </c>
      <c r="M52">
        <v>0</v>
      </c>
      <c r="N52" t="s">
        <v>23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108</v>
      </c>
      <c r="C53" t="s">
        <v>0</v>
      </c>
      <c r="D53" t="s">
        <v>109</v>
      </c>
      <c r="E53"/>
      <c r="F53" t="s">
        <v>0</v>
      </c>
      <c r="G53" s="10">
        <f>TODAY()+50</f>
        <v>44194.59398506944</v>
      </c>
      <c r="H53" s="10">
        <f>TODAY()+50</f>
        <v>44194.59398506944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110</v>
      </c>
      <c r="C54" s="7" t="s">
        <v>20</v>
      </c>
      <c r="D54" s="7"/>
      <c r="E54" s="7"/>
      <c r="F54" s="7" t="s">
        <v>0</v>
      </c>
      <c r="G54" s="8">
        <f>TODAY()+49</f>
        <v>44193.59398506944</v>
      </c>
      <c r="H54" s="8">
        <f>TODAY()+60</f>
        <v>44204.59398506944</v>
      </c>
      <c r="I54" s="7" t="s">
        <v>0</v>
      </c>
      <c r="J54" s="7">
        <v>0</v>
      </c>
      <c r="K54" s="7">
        <v>64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111</v>
      </c>
      <c r="C55" t="s">
        <v>0</v>
      </c>
      <c r="D55" t="s">
        <v>112</v>
      </c>
      <c r="E55"/>
      <c r="F55" t="s">
        <v>0</v>
      </c>
      <c r="G55" s="10">
        <f>TODAY()+49</f>
        <v>44193.59398508102</v>
      </c>
      <c r="H55" s="10">
        <f>TODAY()+49</f>
        <v>44193.59398508102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113</v>
      </c>
      <c r="C56" t="s">
        <v>0</v>
      </c>
      <c r="D56" t="s">
        <v>114</v>
      </c>
      <c r="E56"/>
      <c r="F56" t="s">
        <v>0</v>
      </c>
      <c r="G56" s="10">
        <f>TODAY()+50</f>
        <v>44194.59398508102</v>
      </c>
      <c r="H56" s="10">
        <f>TODAY()+50</f>
        <v>44194.59398508102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115</v>
      </c>
      <c r="C57" t="s">
        <v>0</v>
      </c>
      <c r="D57" t="s">
        <v>82</v>
      </c>
      <c r="E57"/>
      <c r="F57" t="s">
        <v>0</v>
      </c>
      <c r="G57" s="10">
        <f>TODAY()+53</f>
        <v>44197.59398508102</v>
      </c>
      <c r="H57" s="10">
        <f>TODAY()+53</f>
        <v>44197.59398508102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116</v>
      </c>
      <c r="C58" t="s">
        <v>0</v>
      </c>
      <c r="D58" t="s">
        <v>84</v>
      </c>
      <c r="E58"/>
      <c r="F58" t="s">
        <v>0</v>
      </c>
      <c r="G58" s="10">
        <f>TODAY()+53</f>
        <v>44197.59398508102</v>
      </c>
      <c r="H58" s="10">
        <f>TODAY()+53</f>
        <v>44197.59398508102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117</v>
      </c>
      <c r="C59" t="s">
        <v>0</v>
      </c>
      <c r="D59" t="s">
        <v>86</v>
      </c>
      <c r="E59"/>
      <c r="F59" t="s">
        <v>0</v>
      </c>
      <c r="G59" s="10">
        <f>TODAY()+53</f>
        <v>44197.59398508102</v>
      </c>
      <c r="H59" s="10">
        <f>TODAY()+53</f>
        <v>44197.59398508102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118</v>
      </c>
      <c r="C60" t="s">
        <v>0</v>
      </c>
      <c r="D60" t="s">
        <v>88</v>
      </c>
      <c r="E60"/>
      <c r="F60" t="s">
        <v>0</v>
      </c>
      <c r="G60" s="10">
        <f>TODAY()+54</f>
        <v>44198.59398508102</v>
      </c>
      <c r="H60" s="10">
        <f>TODAY()+54</f>
        <v>44198.59398508102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119</v>
      </c>
      <c r="C61" t="s">
        <v>0</v>
      </c>
      <c r="D61" t="s">
        <v>120</v>
      </c>
      <c r="E61"/>
      <c r="F61" t="s">
        <v>0</v>
      </c>
      <c r="G61" s="10">
        <f>TODAY()+55</f>
        <v>44199.59398508102</v>
      </c>
      <c r="H61" s="10">
        <f>TODAY()+55</f>
        <v>44199.59398508102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121</v>
      </c>
      <c r="C62" t="s">
        <v>0</v>
      </c>
      <c r="D62" t="s">
        <v>122</v>
      </c>
      <c r="E62"/>
      <c r="F62" t="s">
        <v>0</v>
      </c>
      <c r="G62" s="10">
        <f>TODAY()+56</f>
        <v>44200.59398508102</v>
      </c>
      <c r="H62" s="10">
        <f>TODAY()+56</f>
        <v>44200.59398508102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123</v>
      </c>
      <c r="C63" t="s">
        <v>0</v>
      </c>
      <c r="D63" t="s">
        <v>124</v>
      </c>
      <c r="E63"/>
      <c r="F63" t="s">
        <v>0</v>
      </c>
      <c r="G63" s="10">
        <f>TODAY()+57</f>
        <v>44201.59398509259</v>
      </c>
      <c r="H63" s="10">
        <f>TODAY()+57</f>
        <v>44201.59398509259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125</v>
      </c>
      <c r="C64" t="s">
        <v>0</v>
      </c>
      <c r="D64" t="s">
        <v>126</v>
      </c>
      <c r="E64"/>
      <c r="F64" t="s">
        <v>0</v>
      </c>
      <c r="G64" s="10">
        <f>TODAY()+60</f>
        <v>44204.59398509259</v>
      </c>
      <c r="H64" s="10">
        <f>TODAY()+60</f>
        <v>44204.59398509259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127</v>
      </c>
      <c r="C65" t="s">
        <v>0</v>
      </c>
      <c r="D65" t="s">
        <v>128</v>
      </c>
      <c r="E65"/>
      <c r="F65" t="s">
        <v>0</v>
      </c>
      <c r="G65" s="10">
        <f>TODAY()+60</f>
        <v>44204.59398509259</v>
      </c>
      <c r="H65" s="10">
        <f>TODAY()+60</f>
        <v>44204.59398509259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129</v>
      </c>
      <c r="C66" t="s">
        <v>0</v>
      </c>
      <c r="D66" t="s">
        <v>109</v>
      </c>
      <c r="E66"/>
      <c r="F66" t="s">
        <v>0</v>
      </c>
      <c r="G66" s="10">
        <f>TODAY()+60</f>
        <v>44204.59398509259</v>
      </c>
      <c r="H66" s="10">
        <f>TODAY()+60</f>
        <v>44204.59398509259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130</v>
      </c>
      <c r="C67" s="7" t="s">
        <v>20</v>
      </c>
      <c r="D67" s="7"/>
      <c r="E67" s="7"/>
      <c r="F67" s="7" t="s">
        <v>0</v>
      </c>
      <c r="G67" s="8">
        <f>TODAY()+62</f>
        <v>44206.59398509259</v>
      </c>
      <c r="H67" s="8">
        <f>TODAY()+82</f>
        <v>44226.59398509259</v>
      </c>
      <c r="I67" s="7" t="s">
        <v>0</v>
      </c>
      <c r="J67" s="7">
        <v>0</v>
      </c>
      <c r="K67" s="7">
        <v>120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131</v>
      </c>
      <c r="C68" t="s">
        <v>0</v>
      </c>
      <c r="D68" t="s">
        <v>132</v>
      </c>
      <c r="E68"/>
      <c r="F68" t="s">
        <v>0</v>
      </c>
      <c r="G68" s="10">
        <f>TODAY()+62</f>
        <v>44206.59398509259</v>
      </c>
      <c r="H68" s="10">
        <f>TODAY()+62</f>
        <v>44206.59398509259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133</v>
      </c>
      <c r="C69" t="s">
        <v>0</v>
      </c>
      <c r="D69" t="s">
        <v>134</v>
      </c>
      <c r="E69"/>
      <c r="F69" t="s">
        <v>0</v>
      </c>
      <c r="G69" s="10">
        <f>TODAY()+63</f>
        <v>44207.59398509259</v>
      </c>
      <c r="H69" s="10">
        <f>TODAY()+64</f>
        <v>44208.59398509259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135</v>
      </c>
      <c r="C70" t="s">
        <v>0</v>
      </c>
      <c r="D70" t="s">
        <v>136</v>
      </c>
      <c r="E70"/>
      <c r="F70" t="s">
        <v>0</v>
      </c>
      <c r="G70" s="10">
        <f>TODAY()+64</f>
        <v>44208.59398509259</v>
      </c>
      <c r="H70" s="10">
        <f>TODAY()+64</f>
        <v>44208.59398509259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137</v>
      </c>
      <c r="C71" t="s">
        <v>0</v>
      </c>
      <c r="D71" t="s">
        <v>138</v>
      </c>
      <c r="E71"/>
      <c r="F71" t="s">
        <v>0</v>
      </c>
      <c r="G71" s="10">
        <f>TODAY()+67</f>
        <v>44211.59398510416</v>
      </c>
      <c r="H71" s="10">
        <f>TODAY()+67</f>
        <v>44211.59398510416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139</v>
      </c>
      <c r="C72" t="s">
        <v>0</v>
      </c>
      <c r="D72" t="s">
        <v>140</v>
      </c>
      <c r="E72"/>
      <c r="F72" t="s">
        <v>0</v>
      </c>
      <c r="G72" s="10">
        <f>TODAY()+67</f>
        <v>44211.59398510416</v>
      </c>
      <c r="H72" s="10">
        <f>TODAY()+67</f>
        <v>44211.59398510416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141</v>
      </c>
      <c r="C73" t="s">
        <v>0</v>
      </c>
      <c r="D73" t="s">
        <v>142</v>
      </c>
      <c r="E73"/>
      <c r="F73" t="s">
        <v>0</v>
      </c>
      <c r="G73" s="10">
        <f>TODAY()+67</f>
        <v>44211.59398510416</v>
      </c>
      <c r="H73" s="10">
        <f>TODAY()+67</f>
        <v>44211.59398510416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143</v>
      </c>
      <c r="C74" t="s">
        <v>0</v>
      </c>
      <c r="D74" t="s">
        <v>144</v>
      </c>
      <c r="E74"/>
      <c r="F74" t="s">
        <v>0</v>
      </c>
      <c r="G74" s="10">
        <f>TODAY()+68</f>
        <v>44212.59398510416</v>
      </c>
      <c r="H74" s="10">
        <f>TODAY()+68</f>
        <v>44212.59398510416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145</v>
      </c>
      <c r="C75" t="s">
        <v>0</v>
      </c>
      <c r="D75" t="s">
        <v>146</v>
      </c>
      <c r="E75"/>
      <c r="F75" t="s">
        <v>0</v>
      </c>
      <c r="G75" s="10">
        <f>TODAY()+69</f>
        <v>44213.59398510416</v>
      </c>
      <c r="H75" s="10">
        <f>TODAY()+70</f>
        <v>44214.59398510416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147</v>
      </c>
      <c r="C76" t="s">
        <v>0</v>
      </c>
      <c r="D76" t="s">
        <v>148</v>
      </c>
      <c r="E76"/>
      <c r="F76" t="s">
        <v>0</v>
      </c>
      <c r="G76" s="10">
        <f>TODAY()+70</f>
        <v>44214.59398510416</v>
      </c>
      <c r="H76" s="10">
        <f>TODAY()+71</f>
        <v>44215.59398510416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149</v>
      </c>
      <c r="C77" t="s">
        <v>0</v>
      </c>
      <c r="D77" t="s">
        <v>150</v>
      </c>
      <c r="E77"/>
      <c r="F77" t="s">
        <v>0</v>
      </c>
      <c r="G77" s="10">
        <f>TODAY()+71</f>
        <v>44215.59398510416</v>
      </c>
      <c r="H77" s="10">
        <f>TODAY()+71</f>
        <v>44215.59398510416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151</v>
      </c>
      <c r="C78" t="s">
        <v>0</v>
      </c>
      <c r="D78" t="s">
        <v>152</v>
      </c>
      <c r="E78"/>
      <c r="F78" t="s">
        <v>0</v>
      </c>
      <c r="G78" s="10">
        <f>TODAY()+74</f>
        <v>44218.59398510416</v>
      </c>
      <c r="H78" s="10">
        <f>TODAY()+74</f>
        <v>44218.59398510416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153</v>
      </c>
      <c r="C79" t="s">
        <v>0</v>
      </c>
      <c r="D79" t="s">
        <v>154</v>
      </c>
      <c r="E79"/>
      <c r="F79" t="s">
        <v>0</v>
      </c>
      <c r="G79" s="10">
        <f>TODAY()+74</f>
        <v>44218.59398510416</v>
      </c>
      <c r="H79" s="10">
        <f>TODAY()+74</f>
        <v>44218.59398510416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155</v>
      </c>
      <c r="C80" t="s">
        <v>0</v>
      </c>
      <c r="D80" t="s">
        <v>156</v>
      </c>
      <c r="E80"/>
      <c r="F80" t="s">
        <v>0</v>
      </c>
      <c r="G80" s="10">
        <f>TODAY()+74</f>
        <v>44218.593985115745</v>
      </c>
      <c r="H80" s="10">
        <f>TODAY()+74</f>
        <v>44218.593985115745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157</v>
      </c>
      <c r="C81" t="s">
        <v>0</v>
      </c>
      <c r="D81" t="s">
        <v>158</v>
      </c>
      <c r="E81"/>
      <c r="F81" t="s">
        <v>0</v>
      </c>
      <c r="G81" s="10">
        <f>TODAY()+75</f>
        <v>44219.593985115745</v>
      </c>
      <c r="H81" s="10">
        <f>TODAY()+75</f>
        <v>44219.593985115745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159</v>
      </c>
      <c r="C82" t="s">
        <v>0</v>
      </c>
      <c r="D82" t="s">
        <v>160</v>
      </c>
      <c r="E82"/>
      <c r="F82" t="s">
        <v>0</v>
      </c>
      <c r="G82" s="10">
        <f>TODAY()+76</f>
        <v>44220.593985115745</v>
      </c>
      <c r="H82" s="10">
        <f>TODAY()+76</f>
        <v>44220.593985115745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161</v>
      </c>
      <c r="C83" t="s">
        <v>0</v>
      </c>
      <c r="D83" t="s">
        <v>162</v>
      </c>
      <c r="E83"/>
      <c r="F83" t="s">
        <v>0</v>
      </c>
      <c r="G83" s="10">
        <f>TODAY()+77</f>
        <v>44221.593985115745</v>
      </c>
      <c r="H83" s="10">
        <f>TODAY()+77</f>
        <v>44221.593985115745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163</v>
      </c>
      <c r="C84" t="s">
        <v>0</v>
      </c>
      <c r="D84" t="s">
        <v>164</v>
      </c>
      <c r="E84"/>
      <c r="F84" t="s">
        <v>0</v>
      </c>
      <c r="G84" s="10">
        <f>TODAY()+78</f>
        <v>44222.593985115745</v>
      </c>
      <c r="H84" s="10">
        <f>TODAY()+78</f>
        <v>44222.593985115745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165</v>
      </c>
      <c r="C85" t="s">
        <v>0</v>
      </c>
      <c r="D85" t="s">
        <v>166</v>
      </c>
      <c r="E85"/>
      <c r="F85" t="s">
        <v>0</v>
      </c>
      <c r="G85" s="10">
        <f>TODAY()+81</f>
        <v>44225.593985115745</v>
      </c>
      <c r="H85" s="10">
        <f>TODAY()+81</f>
        <v>44225.593985115745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167</v>
      </c>
      <c r="C86" t="s">
        <v>0</v>
      </c>
      <c r="D86" t="s">
        <v>168</v>
      </c>
      <c r="E86"/>
      <c r="F86" t="s">
        <v>0</v>
      </c>
      <c r="G86" s="10">
        <f>TODAY()+81</f>
        <v>44225.593985115745</v>
      </c>
      <c r="H86" s="10">
        <f>TODAY()+81</f>
        <v>44225.593985115745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169</v>
      </c>
      <c r="C87" t="s">
        <v>0</v>
      </c>
      <c r="D87" t="s">
        <v>170</v>
      </c>
      <c r="E87"/>
      <c r="F87" t="s">
        <v>0</v>
      </c>
      <c r="G87" s="10">
        <f>TODAY()+81</f>
        <v>44225.593985115745</v>
      </c>
      <c r="H87" s="10">
        <f>TODAY()+81</f>
        <v>44225.593985115745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171</v>
      </c>
      <c r="C88" t="s">
        <v>0</v>
      </c>
      <c r="D88" t="s">
        <v>172</v>
      </c>
      <c r="E88"/>
      <c r="F88" t="s">
        <v>0</v>
      </c>
      <c r="G88" s="10">
        <f>TODAY()+82</f>
        <v>44226.593985127314</v>
      </c>
      <c r="H88" s="10">
        <f>TODAY()+82</f>
        <v>44226.593985127314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173</v>
      </c>
      <c r="C89" s="7" t="s">
        <v>20</v>
      </c>
      <c r="D89" s="7"/>
      <c r="E89" s="7"/>
      <c r="F89" s="7" t="s">
        <v>0</v>
      </c>
      <c r="G89" s="8">
        <f>TODAY()+84</f>
        <v>44228.593985127314</v>
      </c>
      <c r="H89" s="8">
        <f>TODAY()+90</f>
        <v>44234.593985127314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174</v>
      </c>
      <c r="C90" t="s">
        <v>0</v>
      </c>
      <c r="D90" t="s">
        <v>175</v>
      </c>
      <c r="E90"/>
      <c r="F90" t="s">
        <v>0</v>
      </c>
      <c r="G90" s="10">
        <f>TODAY()+84</f>
        <v>44228.593985127314</v>
      </c>
      <c r="H90" s="10">
        <f>TODAY()+84</f>
        <v>44228.593985127314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176</v>
      </c>
      <c r="C91" t="s">
        <v>0</v>
      </c>
      <c r="D91" t="s">
        <v>177</v>
      </c>
      <c r="E91"/>
      <c r="F91" t="s">
        <v>0</v>
      </c>
      <c r="G91" s="10">
        <f>TODAY()+85</f>
        <v>44229.593985127314</v>
      </c>
      <c r="H91" s="10">
        <f>TODAY()+85</f>
        <v>44229.593985127314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178</v>
      </c>
      <c r="C92" t="s">
        <v>0</v>
      </c>
      <c r="D92" t="s">
        <v>179</v>
      </c>
      <c r="E92"/>
      <c r="F92" t="s">
        <v>0</v>
      </c>
      <c r="G92" s="10">
        <f>TODAY()+88</f>
        <v>44232.593985127314</v>
      </c>
      <c r="H92" s="10">
        <f>TODAY()+88</f>
        <v>44232.593985127314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180</v>
      </c>
      <c r="C93" t="s">
        <v>0</v>
      </c>
      <c r="D93" t="s">
        <v>181</v>
      </c>
      <c r="E93"/>
      <c r="F93" t="s">
        <v>0</v>
      </c>
      <c r="G93" s="10">
        <f>TODAY()+88</f>
        <v>44232.593985127314</v>
      </c>
      <c r="H93" s="10">
        <f>TODAY()+88</f>
        <v>44232.593985127314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182</v>
      </c>
      <c r="C94" t="s">
        <v>0</v>
      </c>
      <c r="D94" t="s">
        <v>183</v>
      </c>
      <c r="E94"/>
      <c r="F94" t="s">
        <v>0</v>
      </c>
      <c r="G94" s="10">
        <f>TODAY()+88</f>
        <v>44232.593985127314</v>
      </c>
      <c r="H94" s="10">
        <f>TODAY()+88</f>
        <v>44232.593985127314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184</v>
      </c>
      <c r="C95" t="s">
        <v>0</v>
      </c>
      <c r="D95" t="s">
        <v>185</v>
      </c>
      <c r="E95"/>
      <c r="F95" t="s">
        <v>0</v>
      </c>
      <c r="G95" s="10">
        <f>TODAY()+89</f>
        <v>44233.593985127314</v>
      </c>
      <c r="H95" s="10">
        <f>TODAY()+89</f>
        <v>44233.593985127314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186</v>
      </c>
      <c r="C96" t="s">
        <v>0</v>
      </c>
      <c r="D96" t="s">
        <v>187</v>
      </c>
      <c r="E96"/>
      <c r="F96" t="s">
        <v>0</v>
      </c>
      <c r="G96" s="10">
        <f>TODAY()+90</f>
        <v>44234.593985127314</v>
      </c>
      <c r="H96" s="10">
        <f>TODAY()+90</f>
        <v>44234.593985127314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188</v>
      </c>
      <c r="C97" s="7" t="s">
        <v>20</v>
      </c>
      <c r="D97" s="7"/>
      <c r="E97" s="7"/>
      <c r="F97" s="7" t="s">
        <v>0</v>
      </c>
      <c r="G97" s="8">
        <f>TODAY()+92</f>
        <v>44236.59398513889</v>
      </c>
      <c r="H97" s="8">
        <f>TODAY()+97</f>
        <v>44241.59398513889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189</v>
      </c>
      <c r="C98" t="s">
        <v>0</v>
      </c>
      <c r="D98" t="s">
        <v>190</v>
      </c>
      <c r="E98"/>
      <c r="F98" t="s">
        <v>0</v>
      </c>
      <c r="G98" s="10">
        <f>TODAY()+92</f>
        <v>44236.59398513889</v>
      </c>
      <c r="H98" s="10">
        <f>TODAY()+92</f>
        <v>44236.59398513889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191</v>
      </c>
      <c r="C99" t="s">
        <v>0</v>
      </c>
      <c r="D99" t="s">
        <v>192</v>
      </c>
      <c r="E99"/>
      <c r="F99" t="s">
        <v>0</v>
      </c>
      <c r="G99" s="10">
        <f>TODAY()+95</f>
        <v>44239.59398513889</v>
      </c>
      <c r="H99" s="10">
        <f>TODAY()+95</f>
        <v>44239.59398513889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193</v>
      </c>
      <c r="C100" t="s">
        <v>0</v>
      </c>
      <c r="D100" t="s">
        <v>194</v>
      </c>
      <c r="E100"/>
      <c r="F100" t="s">
        <v>0</v>
      </c>
      <c r="G100" s="10">
        <f>TODAY()+95</f>
        <v>44239.59398513889</v>
      </c>
      <c r="H100" s="10">
        <f>TODAY()+95</f>
        <v>44239.59398513889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195</v>
      </c>
      <c r="C101" t="s">
        <v>0</v>
      </c>
      <c r="D101" t="s">
        <v>196</v>
      </c>
      <c r="E101"/>
      <c r="F101" t="s">
        <v>0</v>
      </c>
      <c r="G101" s="10">
        <f>TODAY()+95</f>
        <v>44239.59398513889</v>
      </c>
      <c r="H101" s="10">
        <f>TODAY()+95</f>
        <v>44239.59398513889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197</v>
      </c>
      <c r="C102" t="s">
        <v>0</v>
      </c>
      <c r="D102" t="s">
        <v>198</v>
      </c>
      <c r="E102"/>
      <c r="F102" t="s">
        <v>0</v>
      </c>
      <c r="G102" s="10">
        <f>TODAY()+96</f>
        <v>44240.59398513889</v>
      </c>
      <c r="H102" s="10">
        <f>TODAY()+96</f>
        <v>44240.59398513889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199</v>
      </c>
      <c r="C103" t="s">
        <v>0</v>
      </c>
      <c r="D103" t="s">
        <v>48</v>
      </c>
      <c r="E103"/>
      <c r="F103" t="s">
        <v>0</v>
      </c>
      <c r="G103" s="10">
        <f>TODAY()+97</f>
        <v>44241.59398513889</v>
      </c>
      <c r="H103" s="10">
        <f>TODAY()+97</f>
        <v>44241.59398513889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200</v>
      </c>
      <c r="C104" s="7" t="s">
        <v>20</v>
      </c>
      <c r="D104" s="7"/>
      <c r="E104" s="7"/>
      <c r="F104" s="7" t="s">
        <v>0</v>
      </c>
      <c r="G104" s="8">
        <f>TODAY()+99</f>
        <v>44243.593985150466</v>
      </c>
      <c r="H104" s="8">
        <f>TODAY()+104</f>
        <v>44248.593985150466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201</v>
      </c>
      <c r="C105" t="s">
        <v>0</v>
      </c>
      <c r="D105" t="s">
        <v>202</v>
      </c>
      <c r="E105"/>
      <c r="F105" t="s">
        <v>0</v>
      </c>
      <c r="G105" s="10">
        <f>TODAY()+99</f>
        <v>44243.593985150466</v>
      </c>
      <c r="H105" s="10">
        <f>TODAY()+99</f>
        <v>44243.593985150466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203</v>
      </c>
      <c r="C106" t="s">
        <v>0</v>
      </c>
      <c r="D106" t="s">
        <v>204</v>
      </c>
      <c r="E106"/>
      <c r="F106" t="s">
        <v>0</v>
      </c>
      <c r="G106" s="10">
        <f>TODAY()+102</f>
        <v>44246.593985150466</v>
      </c>
      <c r="H106" s="10">
        <f>TODAY()+102</f>
        <v>44246.593985150466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205</v>
      </c>
      <c r="C107" t="s">
        <v>0</v>
      </c>
      <c r="D107" t="s">
        <v>206</v>
      </c>
      <c r="E107"/>
      <c r="F107" t="s">
        <v>0</v>
      </c>
      <c r="G107" s="10">
        <f>TODAY()+102</f>
        <v>44246.593985150466</v>
      </c>
      <c r="H107" s="10">
        <f>TODAY()+102</f>
        <v>44246.593985150466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207</v>
      </c>
      <c r="C108" t="s">
        <v>0</v>
      </c>
      <c r="D108" t="s">
        <v>208</v>
      </c>
      <c r="E108"/>
      <c r="F108" t="s">
        <v>0</v>
      </c>
      <c r="G108" s="10">
        <f>TODAY()+102</f>
        <v>44246.593985150466</v>
      </c>
      <c r="H108" s="10">
        <f>TODAY()+102</f>
        <v>44246.593985150466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209</v>
      </c>
      <c r="C109" t="s">
        <v>0</v>
      </c>
      <c r="D109" t="s">
        <v>210</v>
      </c>
      <c r="E109"/>
      <c r="F109" t="s">
        <v>0</v>
      </c>
      <c r="G109" s="10">
        <f>TODAY()+103</f>
        <v>44247.593985150466</v>
      </c>
      <c r="H109" s="10">
        <f>TODAY()+103</f>
        <v>44247.593985150466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211</v>
      </c>
      <c r="C110" t="s">
        <v>0</v>
      </c>
      <c r="D110" t="s">
        <v>212</v>
      </c>
      <c r="E110"/>
      <c r="F110" t="s">
        <v>0</v>
      </c>
      <c r="G110" s="10">
        <f>TODAY()+104</f>
        <v>44248.593985150466</v>
      </c>
      <c r="H110" s="10">
        <f>TODAY()+104</f>
        <v>44248.593985150466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213</v>
      </c>
      <c r="C111" s="7" t="s">
        <v>20</v>
      </c>
      <c r="D111" s="7"/>
      <c r="E111" s="7"/>
      <c r="F111" s="7" t="s">
        <v>0</v>
      </c>
      <c r="G111" s="8">
        <f>TODAY()+106</f>
        <v>44250.593985150466</v>
      </c>
      <c r="H111" s="8">
        <f>TODAY()+112</f>
        <v>44256.593985150466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214</v>
      </c>
      <c r="C112" t="s">
        <v>0</v>
      </c>
      <c r="D112" t="s">
        <v>215</v>
      </c>
      <c r="E112"/>
      <c r="F112" t="s">
        <v>0</v>
      </c>
      <c r="G112" s="10">
        <f>TODAY()+106</f>
        <v>44250.593985162035</v>
      </c>
      <c r="H112" s="10">
        <f>TODAY()+106</f>
        <v>44250.593985162035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216</v>
      </c>
      <c r="C113" t="s">
        <v>0</v>
      </c>
      <c r="D113" t="s">
        <v>217</v>
      </c>
      <c r="E113"/>
      <c r="F113" t="s">
        <v>0</v>
      </c>
      <c r="G113" s="10">
        <f>TODAY()+109</f>
        <v>44253.593985162035</v>
      </c>
      <c r="H113" s="10">
        <f>TODAY()+109</f>
        <v>44253.593985162035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218</v>
      </c>
      <c r="C114" t="s">
        <v>0</v>
      </c>
      <c r="D114" t="s">
        <v>219</v>
      </c>
      <c r="E114"/>
      <c r="F114" t="s">
        <v>0</v>
      </c>
      <c r="G114" s="10">
        <f>TODAY()+109</f>
        <v>44253.593985162035</v>
      </c>
      <c r="H114" s="10">
        <f>TODAY()+109</f>
        <v>44253.593985162035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220</v>
      </c>
      <c r="C115" t="s">
        <v>0</v>
      </c>
      <c r="D115" t="s">
        <v>221</v>
      </c>
      <c r="E115"/>
      <c r="F115" t="s">
        <v>0</v>
      </c>
      <c r="G115" s="10">
        <f>TODAY()+109</f>
        <v>44253.593985162035</v>
      </c>
      <c r="H115" s="10">
        <f>TODAY()+109</f>
        <v>44253.593985162035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222</v>
      </c>
      <c r="C116" t="s">
        <v>0</v>
      </c>
      <c r="D116" t="s">
        <v>223</v>
      </c>
      <c r="E116"/>
      <c r="F116" t="s">
        <v>0</v>
      </c>
      <c r="G116" s="10">
        <f>TODAY()+110</f>
        <v>44254.593985162035</v>
      </c>
      <c r="H116" s="10">
        <f>TODAY()+110</f>
        <v>44254.593985162035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224</v>
      </c>
      <c r="C117" t="s">
        <v>0</v>
      </c>
      <c r="D117" t="s">
        <v>225</v>
      </c>
      <c r="E117"/>
      <c r="F117" t="s">
        <v>0</v>
      </c>
      <c r="G117" s="10">
        <f>TODAY()+111</f>
        <v>44255.593985162035</v>
      </c>
      <c r="H117" s="10">
        <f>TODAY()+111</f>
        <v>44255.593985162035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226</v>
      </c>
      <c r="C118" t="s">
        <v>0</v>
      </c>
      <c r="D118" t="s">
        <v>227</v>
      </c>
      <c r="E118"/>
      <c r="F118" t="s">
        <v>0</v>
      </c>
      <c r="G118" s="10">
        <f>TODAY()+112</f>
        <v>44256.593985162035</v>
      </c>
      <c r="H118" s="10">
        <f>TODAY()+112</f>
        <v>44256.593985162035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228</v>
      </c>
      <c r="C119" s="7" t="s">
        <v>20</v>
      </c>
      <c r="D119" s="7"/>
      <c r="E119" s="7"/>
      <c r="F119" s="7" t="s">
        <v>0</v>
      </c>
      <c r="G119" s="8">
        <f>TODAY()+116</f>
        <v>44260.593985162035</v>
      </c>
      <c r="H119" s="8">
        <f>TODAY()+124</f>
        <v>44268.593985162035</v>
      </c>
      <c r="I119" s="7" t="s">
        <v>0</v>
      </c>
      <c r="J119" s="7">
        <v>0</v>
      </c>
      <c r="K119" s="7">
        <v>56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229</v>
      </c>
      <c r="C120" t="s">
        <v>0</v>
      </c>
      <c r="D120" t="s">
        <v>230</v>
      </c>
      <c r="E120"/>
      <c r="F120" t="s">
        <v>0</v>
      </c>
      <c r="G120" s="10">
        <f>TODAY()+116</f>
        <v>44260.593985162035</v>
      </c>
      <c r="H120" s="10">
        <f>TODAY()+116</f>
        <v>44260.59398517361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231</v>
      </c>
      <c r="C121" t="s">
        <v>0</v>
      </c>
      <c r="D121" t="s">
        <v>232</v>
      </c>
      <c r="E121"/>
      <c r="F121" t="s">
        <v>0</v>
      </c>
      <c r="G121" s="10">
        <f>TODAY()+116</f>
        <v>44260.59398517361</v>
      </c>
      <c r="H121" s="10">
        <f>TODAY()+116</f>
        <v>44260.59398517361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233</v>
      </c>
      <c r="C122" t="s">
        <v>0</v>
      </c>
      <c r="D122" t="s">
        <v>44</v>
      </c>
      <c r="E122"/>
      <c r="F122" t="s">
        <v>0</v>
      </c>
      <c r="G122" s="10">
        <f>TODAY()+116</f>
        <v>44260.59398517361</v>
      </c>
      <c r="H122" s="10">
        <f>TODAY()+116</f>
        <v>44260.59398517361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234</v>
      </c>
      <c r="C123" t="s">
        <v>0</v>
      </c>
      <c r="D123" t="s">
        <v>235</v>
      </c>
      <c r="E123"/>
      <c r="F123" t="s">
        <v>0</v>
      </c>
      <c r="G123" s="10">
        <f>TODAY()+117</f>
        <v>44261.59398517361</v>
      </c>
      <c r="H123" s="10">
        <f>TODAY()+117</f>
        <v>44261.59398517361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236</v>
      </c>
      <c r="C124" t="s">
        <v>0</v>
      </c>
      <c r="D124" t="s">
        <v>237</v>
      </c>
      <c r="E124"/>
      <c r="F124" t="s">
        <v>0</v>
      </c>
      <c r="G124" s="10">
        <f>TODAY()+118</f>
        <v>44262.59398517361</v>
      </c>
      <c r="H124" s="10">
        <f>TODAY()+119</f>
        <v>44263.59398517361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238</v>
      </c>
      <c r="C125" t="s">
        <v>0</v>
      </c>
      <c r="D125" t="s">
        <v>239</v>
      </c>
      <c r="E125"/>
      <c r="F125" t="s">
        <v>0</v>
      </c>
      <c r="G125" s="10">
        <f>TODAY()+119</f>
        <v>44263.59398517361</v>
      </c>
      <c r="H125" s="10">
        <f>TODAY()+119</f>
        <v>44263.59398517361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240</v>
      </c>
      <c r="C126" t="s">
        <v>0</v>
      </c>
      <c r="D126" t="s">
        <v>241</v>
      </c>
      <c r="E126"/>
      <c r="F126" t="s">
        <v>0</v>
      </c>
      <c r="G126" s="10">
        <f>TODAY()+120</f>
        <v>44264.59398517361</v>
      </c>
      <c r="H126" s="10">
        <f>TODAY()+120</f>
        <v>44264.59398518519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242</v>
      </c>
      <c r="C127" t="s">
        <v>0</v>
      </c>
      <c r="D127" t="s">
        <v>243</v>
      </c>
      <c r="E127"/>
      <c r="F127" t="s">
        <v>0</v>
      </c>
      <c r="G127" s="10">
        <f>TODAY()+123</f>
        <v>44267.59398518519</v>
      </c>
      <c r="H127" s="10">
        <f>TODAY()+123</f>
        <v>44267.59398518519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244</v>
      </c>
      <c r="C128" t="s">
        <v>0</v>
      </c>
      <c r="D128" t="s">
        <v>245</v>
      </c>
      <c r="E128"/>
      <c r="F128" t="s">
        <v>0</v>
      </c>
      <c r="G128" s="10">
        <f>TODAY()+123</f>
        <v>44267.59398518519</v>
      </c>
      <c r="H128" s="10">
        <f>TODAY()+123</f>
        <v>44267.59398518519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246</v>
      </c>
      <c r="C129" t="s">
        <v>0</v>
      </c>
      <c r="D129" t="s">
        <v>247</v>
      </c>
      <c r="E129"/>
      <c r="F129" t="s">
        <v>0</v>
      </c>
      <c r="G129" s="10">
        <f>TODAY()+123</f>
        <v>44267.59398518519</v>
      </c>
      <c r="H129" s="10">
        <f>TODAY()+123</f>
        <v>44267.59398518519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248</v>
      </c>
      <c r="C130" t="s">
        <v>0</v>
      </c>
      <c r="D130" t="s">
        <v>249</v>
      </c>
      <c r="E130"/>
      <c r="F130" t="s">
        <v>0</v>
      </c>
      <c r="G130" s="10">
        <f>TODAY()+124</f>
        <v>44268.593985196756</v>
      </c>
      <c r="H130" s="10">
        <f>TODAY()+124</f>
        <v>44268.593985196756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250</v>
      </c>
      <c r="C131" s="7" t="s">
        <v>20</v>
      </c>
      <c r="D131" s="7"/>
      <c r="E131" s="7"/>
      <c r="F131" s="7" t="s">
        <v>0</v>
      </c>
      <c r="G131" s="8">
        <f>TODAY()+126</f>
        <v>44270.593985196756</v>
      </c>
      <c r="H131" s="8">
        <f>TODAY()+131</f>
        <v>44275.593985196756</v>
      </c>
      <c r="I131" s="7" t="s">
        <v>0</v>
      </c>
      <c r="J131" s="7">
        <v>0</v>
      </c>
      <c r="K131" s="7">
        <v>32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251</v>
      </c>
      <c r="C132" t="s">
        <v>0</v>
      </c>
      <c r="D132" t="s">
        <v>252</v>
      </c>
      <c r="E132"/>
      <c r="F132" t="s">
        <v>0</v>
      </c>
      <c r="G132" s="10">
        <f>TODAY()+126</f>
        <v>44270.593985196756</v>
      </c>
      <c r="H132" s="10">
        <f>TODAY()+126</f>
        <v>44270.593985196756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253</v>
      </c>
      <c r="C133" t="s">
        <v>0</v>
      </c>
      <c r="D133" t="s">
        <v>254</v>
      </c>
      <c r="E133"/>
      <c r="F133" t="s">
        <v>0</v>
      </c>
      <c r="G133" s="10">
        <f>TODAY()+127</f>
        <v>44271.593985196756</v>
      </c>
      <c r="H133" s="10">
        <f>TODAY()+127</f>
        <v>44271.593985196756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255</v>
      </c>
      <c r="C134" t="s">
        <v>0</v>
      </c>
      <c r="D134" t="s">
        <v>256</v>
      </c>
      <c r="E134"/>
      <c r="F134" t="s">
        <v>0</v>
      </c>
      <c r="G134" s="10">
        <f>TODAY()+130</f>
        <v>44274.593985196756</v>
      </c>
      <c r="H134" s="10">
        <f>TODAY()+130</f>
        <v>44274.593985196756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257</v>
      </c>
      <c r="C135" t="s">
        <v>0</v>
      </c>
      <c r="D135" t="s">
        <v>258</v>
      </c>
      <c r="E135"/>
      <c r="F135" t="s">
        <v>0</v>
      </c>
      <c r="G135" s="10">
        <f>TODAY()+130</f>
        <v>44274.593985196756</v>
      </c>
      <c r="H135" s="10">
        <f>TODAY()+130</f>
        <v>44274.593985196756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259</v>
      </c>
      <c r="C136" t="s">
        <v>0</v>
      </c>
      <c r="D136" t="s">
        <v>260</v>
      </c>
      <c r="E136"/>
      <c r="F136" t="s">
        <v>0</v>
      </c>
      <c r="G136" s="10">
        <f>TODAY()+130</f>
        <v>44274.59398520833</v>
      </c>
      <c r="H136" s="10">
        <f>TODAY()+130</f>
        <v>44274.59398520833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261</v>
      </c>
      <c r="C137" t="s">
        <v>0</v>
      </c>
      <c r="D137" t="s">
        <v>262</v>
      </c>
      <c r="E137"/>
      <c r="F137" t="s">
        <v>0</v>
      </c>
      <c r="G137" s="10">
        <f>TODAY()+131</f>
        <v>44275.59398520833</v>
      </c>
      <c r="H137" s="10">
        <f>TODAY()+131</f>
        <v>44275.59398520833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263</v>
      </c>
      <c r="C138" s="7" t="s">
        <v>20</v>
      </c>
      <c r="D138" s="7"/>
      <c r="E138" s="7"/>
      <c r="F138" s="7" t="s">
        <v>0</v>
      </c>
      <c r="G138" s="8">
        <f>TODAY()+133</f>
        <v>44277.59398520833</v>
      </c>
      <c r="H138" s="8">
        <f>TODAY()+140</f>
        <v>44284.59398520833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264</v>
      </c>
      <c r="C139" t="s">
        <v>0</v>
      </c>
      <c r="D139" t="s">
        <v>265</v>
      </c>
      <c r="E139"/>
      <c r="F139" t="s">
        <v>0</v>
      </c>
      <c r="G139" s="10">
        <f>TODAY()+133</f>
        <v>44277.59398520833</v>
      </c>
      <c r="H139" s="10">
        <f>TODAY()+133</f>
        <v>44277.59398520833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266</v>
      </c>
      <c r="C140" t="s">
        <v>0</v>
      </c>
      <c r="D140" t="s">
        <v>267</v>
      </c>
      <c r="E140"/>
      <c r="F140" t="s">
        <v>0</v>
      </c>
      <c r="G140" s="10">
        <f>TODAY()+134</f>
        <v>44278.59398520833</v>
      </c>
      <c r="H140" s="10">
        <f>TODAY()+134</f>
        <v>44278.59398520833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268</v>
      </c>
      <c r="C141" t="s">
        <v>0</v>
      </c>
      <c r="D141" t="s">
        <v>269</v>
      </c>
      <c r="E141"/>
      <c r="F141" t="s">
        <v>0</v>
      </c>
      <c r="G141" s="10">
        <f>TODAY()+137</f>
        <v>44281.59398520833</v>
      </c>
      <c r="H141" s="10">
        <f>TODAY()+137</f>
        <v>44281.59398520833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270</v>
      </c>
      <c r="C142" t="s">
        <v>0</v>
      </c>
      <c r="D142" t="s">
        <v>271</v>
      </c>
      <c r="E142"/>
      <c r="F142" t="s">
        <v>0</v>
      </c>
      <c r="G142" s="10">
        <f>TODAY()+137</f>
        <v>44281.59398520833</v>
      </c>
      <c r="H142" s="10">
        <f>TODAY()+137</f>
        <v>44281.59398521991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272</v>
      </c>
      <c r="C143" t="s">
        <v>0</v>
      </c>
      <c r="D143" t="s">
        <v>273</v>
      </c>
      <c r="E143"/>
      <c r="F143" t="s">
        <v>0</v>
      </c>
      <c r="G143" s="10">
        <f>TODAY()+137</f>
        <v>44281.59398521991</v>
      </c>
      <c r="H143" s="10">
        <f>TODAY()+137</f>
        <v>44281.59398521991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274</v>
      </c>
      <c r="C144" t="s">
        <v>0</v>
      </c>
      <c r="D144" t="s">
        <v>275</v>
      </c>
      <c r="E144"/>
      <c r="F144" t="s">
        <v>0</v>
      </c>
      <c r="G144" s="10">
        <f>TODAY()+138</f>
        <v>44282.59398521991</v>
      </c>
      <c r="H144" s="10">
        <f>TODAY()+138</f>
        <v>44282.59398521991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276</v>
      </c>
      <c r="C145" t="s">
        <v>0</v>
      </c>
      <c r="D145" t="s">
        <v>277</v>
      </c>
      <c r="E145"/>
      <c r="F145" t="s">
        <v>0</v>
      </c>
      <c r="G145" s="10">
        <f>TODAY()+139</f>
        <v>44283.59398521991</v>
      </c>
      <c r="H145" s="10">
        <f>TODAY()+139</f>
        <v>44283.59398521991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278</v>
      </c>
      <c r="C146" t="s">
        <v>0</v>
      </c>
      <c r="D146" t="s">
        <v>277</v>
      </c>
      <c r="E146"/>
      <c r="F146" t="s">
        <v>0</v>
      </c>
      <c r="G146" s="10">
        <f>TODAY()+140</f>
        <v>44284.59398521991</v>
      </c>
      <c r="H146" s="10">
        <f>TODAY()+140</f>
        <v>44284.59398521991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279</v>
      </c>
      <c r="C147" s="7" t="s">
        <v>20</v>
      </c>
      <c r="D147" s="7"/>
      <c r="E147" s="7"/>
      <c r="F147" s="7" t="s">
        <v>0</v>
      </c>
      <c r="G147" s="8">
        <f>TODAY()+144</f>
        <v>44288.59398521991</v>
      </c>
      <c r="H147" s="8">
        <f>TODAY()+274</f>
        <v>44418.59398521991</v>
      </c>
      <c r="I147" s="7" t="s">
        <v>0</v>
      </c>
      <c r="J147" s="7">
        <v>0</v>
      </c>
      <c r="K147" s="7">
        <v>760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280</v>
      </c>
      <c r="C148" s="7" t="s">
        <v>0</v>
      </c>
      <c r="D148" s="7" t="s">
        <v>136</v>
      </c>
      <c r="E148" s="7"/>
      <c r="F148" s="7" t="s">
        <v>0</v>
      </c>
      <c r="G148" s="8">
        <f>TODAY()+144</f>
        <v>44288.59398521991</v>
      </c>
      <c r="H148" s="8">
        <f>TODAY()+158</f>
        <v>44302.59398521991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281</v>
      </c>
      <c r="C149" t="s">
        <v>0</v>
      </c>
      <c r="D149" t="s">
        <v>0</v>
      </c>
      <c r="E149" t="s">
        <v>282</v>
      </c>
      <c r="F149" t="s">
        <v>0</v>
      </c>
      <c r="G149" s="10">
        <f>TODAY()+144</f>
        <v>44288.59398523148</v>
      </c>
      <c r="H149" s="10">
        <f>TODAY()+144</f>
        <v>44288.59398523148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283</v>
      </c>
      <c r="C150" t="s">
        <v>0</v>
      </c>
      <c r="D150" t="s">
        <v>0</v>
      </c>
      <c r="E150" t="s">
        <v>284</v>
      </c>
      <c r="F150" t="s">
        <v>0</v>
      </c>
      <c r="G150" s="10">
        <f>TODAY()+144</f>
        <v>44288.59398523148</v>
      </c>
      <c r="H150" s="10">
        <f>TODAY()+144</f>
        <v>44288.59398523148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285</v>
      </c>
      <c r="C151" t="s">
        <v>0</v>
      </c>
      <c r="D151" t="s">
        <v>0</v>
      </c>
      <c r="E151" t="s">
        <v>286</v>
      </c>
      <c r="F151" t="s">
        <v>0</v>
      </c>
      <c r="G151" s="10">
        <f>TODAY()+145</f>
        <v>44289.59398523148</v>
      </c>
      <c r="H151" s="10">
        <f>TODAY()+145</f>
        <v>44289.59398523148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287</v>
      </c>
      <c r="C152" t="s">
        <v>0</v>
      </c>
      <c r="D152" t="s">
        <v>0</v>
      </c>
      <c r="E152" t="s">
        <v>288</v>
      </c>
      <c r="F152" t="s">
        <v>0</v>
      </c>
      <c r="G152" s="10">
        <f>TODAY()+146</f>
        <v>44290.59398523148</v>
      </c>
      <c r="H152" s="10">
        <f>TODAY()+146</f>
        <v>44290.59398523148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289</v>
      </c>
      <c r="C153" t="s">
        <v>0</v>
      </c>
      <c r="D153" t="s">
        <v>0</v>
      </c>
      <c r="E153" t="s">
        <v>290</v>
      </c>
      <c r="F153" t="s">
        <v>0</v>
      </c>
      <c r="G153" s="10">
        <f>TODAY()+147</f>
        <v>44291.59398523148</v>
      </c>
      <c r="H153" s="10">
        <f>TODAY()+147</f>
        <v>44291.59398523148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291</v>
      </c>
      <c r="C154" t="s">
        <v>0</v>
      </c>
      <c r="D154" t="s">
        <v>0</v>
      </c>
      <c r="E154" t="s">
        <v>292</v>
      </c>
      <c r="F154" t="s">
        <v>0</v>
      </c>
      <c r="G154" s="10">
        <f>TODAY()+148</f>
        <v>44292.59398523148</v>
      </c>
      <c r="H154" s="10">
        <f>TODAY()+148</f>
        <v>44292.59398523148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293</v>
      </c>
      <c r="C155" t="s">
        <v>0</v>
      </c>
      <c r="D155" t="s">
        <v>0</v>
      </c>
      <c r="E155" t="s">
        <v>294</v>
      </c>
      <c r="F155" t="s">
        <v>0</v>
      </c>
      <c r="G155" s="10">
        <f>TODAY()+151</f>
        <v>44295.59398523148</v>
      </c>
      <c r="H155" s="10">
        <f>TODAY()+151</f>
        <v>44295.59398523148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295</v>
      </c>
      <c r="C156" t="s">
        <v>0</v>
      </c>
      <c r="D156" t="s">
        <v>0</v>
      </c>
      <c r="E156" t="s">
        <v>296</v>
      </c>
      <c r="F156" t="s">
        <v>0</v>
      </c>
      <c r="G156" s="10">
        <f>TODAY()+151</f>
        <v>44295.59398523148</v>
      </c>
      <c r="H156" s="10">
        <f>TODAY()+151</f>
        <v>44295.59398523148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297</v>
      </c>
      <c r="C157" t="s">
        <v>0</v>
      </c>
      <c r="D157" t="s">
        <v>0</v>
      </c>
      <c r="E157" t="s">
        <v>298</v>
      </c>
      <c r="F157" t="s">
        <v>0</v>
      </c>
      <c r="G157" s="10">
        <f>TODAY()+151</f>
        <v>44295.59398523148</v>
      </c>
      <c r="H157" s="10">
        <f>TODAY()+151</f>
        <v>44295.59398524306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299</v>
      </c>
      <c r="C158" t="s">
        <v>0</v>
      </c>
      <c r="D158" t="s">
        <v>0</v>
      </c>
      <c r="E158" t="s">
        <v>300</v>
      </c>
      <c r="F158" t="s">
        <v>0</v>
      </c>
      <c r="G158" s="10">
        <f>TODAY()+152</f>
        <v>44296.59398524306</v>
      </c>
      <c r="H158" s="10">
        <f>TODAY()+152</f>
        <v>44296.59398524306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301</v>
      </c>
      <c r="C159" t="s">
        <v>0</v>
      </c>
      <c r="D159" t="s">
        <v>0</v>
      </c>
      <c r="E159" t="s">
        <v>302</v>
      </c>
      <c r="F159" t="s">
        <v>0</v>
      </c>
      <c r="G159" s="10">
        <f>TODAY()+153</f>
        <v>44297.59398524306</v>
      </c>
      <c r="H159" s="10">
        <f>TODAY()+153</f>
        <v>44297.59398524306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303</v>
      </c>
      <c r="C160" t="s">
        <v>0</v>
      </c>
      <c r="D160" t="s">
        <v>0</v>
      </c>
      <c r="E160" t="s">
        <v>304</v>
      </c>
      <c r="F160" t="s">
        <v>0</v>
      </c>
      <c r="G160" s="10">
        <f>TODAY()+154</f>
        <v>44298.59398524306</v>
      </c>
      <c r="H160" s="10">
        <f>TODAY()+154</f>
        <v>44298.59398524306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305</v>
      </c>
      <c r="C161" t="s">
        <v>0</v>
      </c>
      <c r="D161" t="s">
        <v>0</v>
      </c>
      <c r="E161" t="s">
        <v>306</v>
      </c>
      <c r="F161" t="s">
        <v>0</v>
      </c>
      <c r="G161" s="10">
        <f>TODAY()+155</f>
        <v>44299.59398524306</v>
      </c>
      <c r="H161" s="10">
        <f>TODAY()+155</f>
        <v>44299.59398524306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307</v>
      </c>
      <c r="C162" t="s">
        <v>0</v>
      </c>
      <c r="D162" t="s">
        <v>0</v>
      </c>
      <c r="E162" t="s">
        <v>308</v>
      </c>
      <c r="F162" t="s">
        <v>0</v>
      </c>
      <c r="G162" s="10">
        <f>TODAY()+158</f>
        <v>44302.59398524306</v>
      </c>
      <c r="H162" s="10">
        <f>TODAY()+158</f>
        <v>44302.59398524306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309</v>
      </c>
      <c r="C163" t="s">
        <v>0</v>
      </c>
      <c r="D163" t="s">
        <v>0</v>
      </c>
      <c r="E163" t="s">
        <v>310</v>
      </c>
      <c r="F163" t="s">
        <v>0</v>
      </c>
      <c r="G163" s="10">
        <f>TODAY()+158</f>
        <v>44302.59398524306</v>
      </c>
      <c r="H163" s="10">
        <f>TODAY()+158</f>
        <v>44302.59398524306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311</v>
      </c>
      <c r="C164" s="7" t="s">
        <v>0</v>
      </c>
      <c r="D164" s="7" t="s">
        <v>312</v>
      </c>
      <c r="E164" s="7"/>
      <c r="F164" s="7" t="s">
        <v>0</v>
      </c>
      <c r="G164" s="8">
        <f>TODAY()+159</f>
        <v>44303.59398524306</v>
      </c>
      <c r="H164" s="8">
        <f>TODAY()+173</f>
        <v>44317.59398525463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313</v>
      </c>
      <c r="C165" t="s">
        <v>0</v>
      </c>
      <c r="D165" t="s">
        <v>0</v>
      </c>
      <c r="E165" t="s">
        <v>314</v>
      </c>
      <c r="F165" t="s">
        <v>0</v>
      </c>
      <c r="G165" s="10">
        <f>TODAY()+159</f>
        <v>44303.59398525463</v>
      </c>
      <c r="H165" s="10">
        <f>TODAY()+159</f>
        <v>44303.59398525463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315</v>
      </c>
      <c r="C166" t="s">
        <v>0</v>
      </c>
      <c r="D166" t="s">
        <v>0</v>
      </c>
      <c r="E166" t="s">
        <v>316</v>
      </c>
      <c r="F166" t="s">
        <v>0</v>
      </c>
      <c r="G166" s="10">
        <f>TODAY()+160</f>
        <v>44304.59398525463</v>
      </c>
      <c r="H166" s="10">
        <f>TODAY()+160</f>
        <v>44304.59398525463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317</v>
      </c>
      <c r="C167" t="s">
        <v>0</v>
      </c>
      <c r="D167" t="s">
        <v>0</v>
      </c>
      <c r="E167" t="s">
        <v>318</v>
      </c>
      <c r="F167" t="s">
        <v>0</v>
      </c>
      <c r="G167" s="10">
        <f>TODAY()+161</f>
        <v>44305.59398525463</v>
      </c>
      <c r="H167" s="10">
        <f>TODAY()+161</f>
        <v>44305.59398525463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319</v>
      </c>
      <c r="C168" t="s">
        <v>0</v>
      </c>
      <c r="D168" t="s">
        <v>0</v>
      </c>
      <c r="E168" t="s">
        <v>320</v>
      </c>
      <c r="F168" t="s">
        <v>0</v>
      </c>
      <c r="G168" s="10">
        <f>TODAY()+162</f>
        <v>44306.59398525463</v>
      </c>
      <c r="H168" s="10">
        <f>TODAY()+162</f>
        <v>44306.59398525463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321</v>
      </c>
      <c r="C169" t="s">
        <v>0</v>
      </c>
      <c r="D169" t="s">
        <v>0</v>
      </c>
      <c r="E169" t="s">
        <v>322</v>
      </c>
      <c r="F169" t="s">
        <v>0</v>
      </c>
      <c r="G169" s="10">
        <f>TODAY()+165</f>
        <v>44309.59398525463</v>
      </c>
      <c r="H169" s="10">
        <f>TODAY()+165</f>
        <v>44309.59398525463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323</v>
      </c>
      <c r="C170" t="s">
        <v>0</v>
      </c>
      <c r="D170" t="s">
        <v>0</v>
      </c>
      <c r="E170" t="s">
        <v>324</v>
      </c>
      <c r="F170" t="s">
        <v>0</v>
      </c>
      <c r="G170" s="10">
        <f>TODAY()+165</f>
        <v>44309.593985266205</v>
      </c>
      <c r="H170" s="10">
        <f>TODAY()+165</f>
        <v>44309.593985266205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325</v>
      </c>
      <c r="C171" t="s">
        <v>0</v>
      </c>
      <c r="D171" t="s">
        <v>0</v>
      </c>
      <c r="E171" t="s">
        <v>326</v>
      </c>
      <c r="F171" t="s">
        <v>0</v>
      </c>
      <c r="G171" s="10">
        <f>TODAY()+165</f>
        <v>44309.593985266205</v>
      </c>
      <c r="H171" s="10">
        <f>TODAY()+165</f>
        <v>44309.593985266205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327</v>
      </c>
      <c r="C172" t="s">
        <v>0</v>
      </c>
      <c r="D172" t="s">
        <v>0</v>
      </c>
      <c r="E172" t="s">
        <v>328</v>
      </c>
      <c r="F172" t="s">
        <v>0</v>
      </c>
      <c r="G172" s="10">
        <f>TODAY()+166</f>
        <v>44310.593985266205</v>
      </c>
      <c r="H172" s="10">
        <f>TODAY()+166</f>
        <v>44310.593985266205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329</v>
      </c>
      <c r="C173" t="s">
        <v>0</v>
      </c>
      <c r="D173" t="s">
        <v>0</v>
      </c>
      <c r="E173" t="s">
        <v>330</v>
      </c>
      <c r="F173" t="s">
        <v>0</v>
      </c>
      <c r="G173" s="10">
        <f>TODAY()+167</f>
        <v>44311.593985266205</v>
      </c>
      <c r="H173" s="10">
        <f>TODAY()+167</f>
        <v>44311.593985266205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331</v>
      </c>
      <c r="C174" t="s">
        <v>0</v>
      </c>
      <c r="D174" t="s">
        <v>0</v>
      </c>
      <c r="E174" t="s">
        <v>332</v>
      </c>
      <c r="F174" t="s">
        <v>0</v>
      </c>
      <c r="G174" s="10">
        <f>TODAY()+168</f>
        <v>44312.593985266205</v>
      </c>
      <c r="H174" s="10">
        <f>TODAY()+168</f>
        <v>44312.593985266205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333</v>
      </c>
      <c r="C175" t="s">
        <v>0</v>
      </c>
      <c r="D175" t="s">
        <v>0</v>
      </c>
      <c r="E175" t="s">
        <v>334</v>
      </c>
      <c r="F175" t="s">
        <v>0</v>
      </c>
      <c r="G175" s="10">
        <f>TODAY()+169</f>
        <v>44313.593985266205</v>
      </c>
      <c r="H175" s="10">
        <f>TODAY()+169</f>
        <v>44313.593985266205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335</v>
      </c>
      <c r="C176" t="s">
        <v>0</v>
      </c>
      <c r="D176" t="s">
        <v>0</v>
      </c>
      <c r="E176" t="s">
        <v>336</v>
      </c>
      <c r="F176" t="s">
        <v>0</v>
      </c>
      <c r="G176" s="10">
        <f>TODAY()+172</f>
        <v>44316.593985266205</v>
      </c>
      <c r="H176" s="10">
        <f>TODAY()+172</f>
        <v>44316.593985266205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337</v>
      </c>
      <c r="C177" t="s">
        <v>0</v>
      </c>
      <c r="D177" t="s">
        <v>0</v>
      </c>
      <c r="E177" t="s">
        <v>338</v>
      </c>
      <c r="F177" t="s">
        <v>0</v>
      </c>
      <c r="G177" s="10">
        <f>TODAY()+172</f>
        <v>44316.593985266205</v>
      </c>
      <c r="H177" s="10">
        <f>TODAY()+172</f>
        <v>44316.593985266205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339</v>
      </c>
      <c r="C178" t="s">
        <v>0</v>
      </c>
      <c r="D178" t="s">
        <v>0</v>
      </c>
      <c r="E178" t="s">
        <v>340</v>
      </c>
      <c r="F178" t="s">
        <v>0</v>
      </c>
      <c r="G178" s="10">
        <f>TODAY()+172</f>
        <v>44316.59398527778</v>
      </c>
      <c r="H178" s="10">
        <f>TODAY()+172</f>
        <v>44316.59398527778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341</v>
      </c>
      <c r="C179" t="s">
        <v>0</v>
      </c>
      <c r="D179" t="s">
        <v>0</v>
      </c>
      <c r="E179" t="s">
        <v>342</v>
      </c>
      <c r="F179" t="s">
        <v>0</v>
      </c>
      <c r="G179" s="10">
        <f>TODAY()+173</f>
        <v>44317.59398527778</v>
      </c>
      <c r="H179" s="10">
        <f>TODAY()+173</f>
        <v>44317.59398527778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343</v>
      </c>
      <c r="C180" s="7" t="s">
        <v>0</v>
      </c>
      <c r="D180" s="7" t="s">
        <v>344</v>
      </c>
      <c r="E180" s="7"/>
      <c r="F180" s="7" t="s">
        <v>0</v>
      </c>
      <c r="G180" s="8">
        <f>TODAY()+175</f>
        <v>44319.59398527778</v>
      </c>
      <c r="H180" s="8">
        <f>TODAY()+189</f>
        <v>44333.59398527778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345</v>
      </c>
      <c r="C181" t="s">
        <v>0</v>
      </c>
      <c r="D181" t="s">
        <v>0</v>
      </c>
      <c r="E181" t="s">
        <v>314</v>
      </c>
      <c r="F181" t="s">
        <v>0</v>
      </c>
      <c r="G181" s="10">
        <f>TODAY()+175</f>
        <v>44319.59398527778</v>
      </c>
      <c r="H181" s="10">
        <f>TODAY()+175</f>
        <v>44319.59398527778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346</v>
      </c>
      <c r="C182" t="s">
        <v>0</v>
      </c>
      <c r="D182" t="s">
        <v>0</v>
      </c>
      <c r="E182" t="s">
        <v>316</v>
      </c>
      <c r="F182" t="s">
        <v>0</v>
      </c>
      <c r="G182" s="10">
        <f>TODAY()+176</f>
        <v>44320.59398527778</v>
      </c>
      <c r="H182" s="10">
        <f>TODAY()+176</f>
        <v>44320.59398527778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347</v>
      </c>
      <c r="C183" t="s">
        <v>0</v>
      </c>
      <c r="D183" t="s">
        <v>0</v>
      </c>
      <c r="E183" t="s">
        <v>318</v>
      </c>
      <c r="F183" t="s">
        <v>0</v>
      </c>
      <c r="G183" s="10">
        <f>TODAY()+179</f>
        <v>44323.59398527778</v>
      </c>
      <c r="H183" s="10">
        <f>TODAY()+179</f>
        <v>44323.59398527778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348</v>
      </c>
      <c r="C184" t="s">
        <v>0</v>
      </c>
      <c r="D184" t="s">
        <v>0</v>
      </c>
      <c r="E184" t="s">
        <v>320</v>
      </c>
      <c r="F184" t="s">
        <v>0</v>
      </c>
      <c r="G184" s="10">
        <f>TODAY()+179</f>
        <v>44323.59398528935</v>
      </c>
      <c r="H184" s="10">
        <f>TODAY()+179</f>
        <v>44323.59398528935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349</v>
      </c>
      <c r="C185" t="s">
        <v>0</v>
      </c>
      <c r="D185" t="s">
        <v>0</v>
      </c>
      <c r="E185" t="s">
        <v>322</v>
      </c>
      <c r="F185" t="s">
        <v>0</v>
      </c>
      <c r="G185" s="10">
        <f>TODAY()+179</f>
        <v>44323.59398528935</v>
      </c>
      <c r="H185" s="10">
        <f>TODAY()+179</f>
        <v>44323.59398528935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350</v>
      </c>
      <c r="C186" t="s">
        <v>0</v>
      </c>
      <c r="D186" t="s">
        <v>0</v>
      </c>
      <c r="E186" t="s">
        <v>324</v>
      </c>
      <c r="F186" t="s">
        <v>0</v>
      </c>
      <c r="G186" s="10">
        <f>TODAY()+180</f>
        <v>44324.59398528935</v>
      </c>
      <c r="H186" s="10">
        <f>TODAY()+180</f>
        <v>44324.59398528935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351</v>
      </c>
      <c r="C187" t="s">
        <v>0</v>
      </c>
      <c r="D187" t="s">
        <v>0</v>
      </c>
      <c r="E187" t="s">
        <v>326</v>
      </c>
      <c r="F187" t="s">
        <v>0</v>
      </c>
      <c r="G187" s="10">
        <f>TODAY()+181</f>
        <v>44325.59398528935</v>
      </c>
      <c r="H187" s="10">
        <f>TODAY()+181</f>
        <v>44325.59398528935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352</v>
      </c>
      <c r="C188" t="s">
        <v>0</v>
      </c>
      <c r="D188" t="s">
        <v>0</v>
      </c>
      <c r="E188" t="s">
        <v>328</v>
      </c>
      <c r="F188" t="s">
        <v>0</v>
      </c>
      <c r="G188" s="10">
        <f>TODAY()+182</f>
        <v>44326.59398528935</v>
      </c>
      <c r="H188" s="10">
        <f>TODAY()+182</f>
        <v>44326.59398528935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353</v>
      </c>
      <c r="C189" t="s">
        <v>0</v>
      </c>
      <c r="D189" t="s">
        <v>0</v>
      </c>
      <c r="E189" t="s">
        <v>330</v>
      </c>
      <c r="F189" t="s">
        <v>0</v>
      </c>
      <c r="G189" s="10">
        <f>TODAY()+183</f>
        <v>44327.59398528935</v>
      </c>
      <c r="H189" s="10">
        <f>TODAY()+183</f>
        <v>44327.59398528935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354</v>
      </c>
      <c r="C190" t="s">
        <v>0</v>
      </c>
      <c r="D190" t="s">
        <v>0</v>
      </c>
      <c r="E190" t="s">
        <v>332</v>
      </c>
      <c r="F190" t="s">
        <v>0</v>
      </c>
      <c r="G190" s="10">
        <f>TODAY()+186</f>
        <v>44330.59398528935</v>
      </c>
      <c r="H190" s="10">
        <f>TODAY()+186</f>
        <v>44330.59398528935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355</v>
      </c>
      <c r="C191" t="s">
        <v>0</v>
      </c>
      <c r="D191" t="s">
        <v>0</v>
      </c>
      <c r="E191" t="s">
        <v>334</v>
      </c>
      <c r="F191" t="s">
        <v>0</v>
      </c>
      <c r="G191" s="10">
        <f>TODAY()+186</f>
        <v>44330.59398528935</v>
      </c>
      <c r="H191" s="10">
        <f>TODAY()+186</f>
        <v>44330.59398528935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356</v>
      </c>
      <c r="C192" t="s">
        <v>0</v>
      </c>
      <c r="D192" t="s">
        <v>0</v>
      </c>
      <c r="E192" t="s">
        <v>336</v>
      </c>
      <c r="F192" t="s">
        <v>0</v>
      </c>
      <c r="G192" s="10">
        <f>TODAY()+186</f>
        <v>44330.593985300926</v>
      </c>
      <c r="H192" s="10">
        <f>TODAY()+186</f>
        <v>44330.593985300926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357</v>
      </c>
      <c r="C193" t="s">
        <v>0</v>
      </c>
      <c r="D193" t="s">
        <v>0</v>
      </c>
      <c r="E193" t="s">
        <v>338</v>
      </c>
      <c r="F193" t="s">
        <v>0</v>
      </c>
      <c r="G193" s="10">
        <f>TODAY()+187</f>
        <v>44331.593985300926</v>
      </c>
      <c r="H193" s="10">
        <f>TODAY()+187</f>
        <v>44331.593985300926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358</v>
      </c>
      <c r="C194" t="s">
        <v>0</v>
      </c>
      <c r="D194" t="s">
        <v>0</v>
      </c>
      <c r="E194" t="s">
        <v>340</v>
      </c>
      <c r="F194" t="s">
        <v>0</v>
      </c>
      <c r="G194" s="10">
        <f>TODAY()+188</f>
        <v>44332.593985300926</v>
      </c>
      <c r="H194" s="10">
        <f>TODAY()+188</f>
        <v>44332.593985300926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359</v>
      </c>
      <c r="C195" t="s">
        <v>0</v>
      </c>
      <c r="D195" t="s">
        <v>0</v>
      </c>
      <c r="E195" t="s">
        <v>342</v>
      </c>
      <c r="F195" t="s">
        <v>0</v>
      </c>
      <c r="G195" s="10">
        <f>TODAY()+189</f>
        <v>44333.593985300926</v>
      </c>
      <c r="H195" s="10">
        <f>TODAY()+189</f>
        <v>44333.593985300926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360</v>
      </c>
      <c r="C196" s="7" t="s">
        <v>0</v>
      </c>
      <c r="D196" s="7" t="s">
        <v>361</v>
      </c>
      <c r="E196" s="7"/>
      <c r="F196" s="7" t="s">
        <v>0</v>
      </c>
      <c r="G196" s="8">
        <f>TODAY()+193</f>
        <v>44337.593985300926</v>
      </c>
      <c r="H196" s="8">
        <f>TODAY()+207</f>
        <v>44351.593985300926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362</v>
      </c>
      <c r="C197" t="s">
        <v>0</v>
      </c>
      <c r="D197" t="s">
        <v>0</v>
      </c>
      <c r="E197" t="s">
        <v>314</v>
      </c>
      <c r="F197" t="s">
        <v>0</v>
      </c>
      <c r="G197" s="10">
        <f>TODAY()+193</f>
        <v>44337.593985300926</v>
      </c>
      <c r="H197" s="10">
        <f>TODAY()+193</f>
        <v>44337.593985300926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363</v>
      </c>
      <c r="C198" t="s">
        <v>0</v>
      </c>
      <c r="D198" t="s">
        <v>0</v>
      </c>
      <c r="E198" t="s">
        <v>316</v>
      </c>
      <c r="F198" t="s">
        <v>0</v>
      </c>
      <c r="G198" s="10">
        <f>TODAY()+193</f>
        <v>44337.593985300926</v>
      </c>
      <c r="H198" s="10">
        <f>TODAY()+193</f>
        <v>44337.593985300926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364</v>
      </c>
      <c r="C199" t="s">
        <v>0</v>
      </c>
      <c r="D199" t="s">
        <v>0</v>
      </c>
      <c r="E199" t="s">
        <v>318</v>
      </c>
      <c r="F199" t="s">
        <v>0</v>
      </c>
      <c r="G199" s="10">
        <f>TODAY()+193</f>
        <v>44337.593985300926</v>
      </c>
      <c r="H199" s="10">
        <f>TODAY()+193</f>
        <v>44337.593985300926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365</v>
      </c>
      <c r="C200" t="s">
        <v>0</v>
      </c>
      <c r="D200" t="s">
        <v>0</v>
      </c>
      <c r="E200" t="s">
        <v>320</v>
      </c>
      <c r="F200" t="s">
        <v>0</v>
      </c>
      <c r="G200" s="10">
        <f>TODAY()+194</f>
        <v>44338.593985300926</v>
      </c>
      <c r="H200" s="10">
        <f>TODAY()+194</f>
        <v>44338.593985300926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366</v>
      </c>
      <c r="C201" t="s">
        <v>0</v>
      </c>
      <c r="D201" t="s">
        <v>0</v>
      </c>
      <c r="E201" t="s">
        <v>322</v>
      </c>
      <c r="F201" t="s">
        <v>0</v>
      </c>
      <c r="G201" s="10">
        <f>TODAY()+195</f>
        <v>44339.5939853125</v>
      </c>
      <c r="H201" s="10">
        <f>TODAY()+195</f>
        <v>44339.5939853125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367</v>
      </c>
      <c r="C202" t="s">
        <v>0</v>
      </c>
      <c r="D202" t="s">
        <v>0</v>
      </c>
      <c r="E202" t="s">
        <v>324</v>
      </c>
      <c r="F202" t="s">
        <v>0</v>
      </c>
      <c r="G202" s="10">
        <f>TODAY()+196</f>
        <v>44340.5939853125</v>
      </c>
      <c r="H202" s="10">
        <f>TODAY()+196</f>
        <v>44340.5939853125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368</v>
      </c>
      <c r="C203" t="s">
        <v>0</v>
      </c>
      <c r="D203" t="s">
        <v>0</v>
      </c>
      <c r="E203" t="s">
        <v>326</v>
      </c>
      <c r="F203" t="s">
        <v>0</v>
      </c>
      <c r="G203" s="10">
        <f>TODAY()+197</f>
        <v>44341.5939853125</v>
      </c>
      <c r="H203" s="10">
        <f>TODAY()+197</f>
        <v>44341.5939853125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369</v>
      </c>
      <c r="C204" t="s">
        <v>0</v>
      </c>
      <c r="D204" t="s">
        <v>0</v>
      </c>
      <c r="E204" t="s">
        <v>328</v>
      </c>
      <c r="F204" t="s">
        <v>0</v>
      </c>
      <c r="G204" s="10">
        <f>TODAY()+200</f>
        <v>44344.5939853125</v>
      </c>
      <c r="H204" s="10">
        <f>TODAY()+200</f>
        <v>44344.5939853125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370</v>
      </c>
      <c r="C205" t="s">
        <v>0</v>
      </c>
      <c r="D205" t="s">
        <v>0</v>
      </c>
      <c r="E205" t="s">
        <v>330</v>
      </c>
      <c r="F205" t="s">
        <v>0</v>
      </c>
      <c r="G205" s="10">
        <f>TODAY()+200</f>
        <v>44344.5939853125</v>
      </c>
      <c r="H205" s="10">
        <f>TODAY()+200</f>
        <v>44344.5939853125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371</v>
      </c>
      <c r="C206" t="s">
        <v>0</v>
      </c>
      <c r="D206" t="s">
        <v>0</v>
      </c>
      <c r="E206" t="s">
        <v>332</v>
      </c>
      <c r="F206" t="s">
        <v>0</v>
      </c>
      <c r="G206" s="10">
        <f>TODAY()+200</f>
        <v>44344.5939853125</v>
      </c>
      <c r="H206" s="10">
        <f>TODAY()+200</f>
        <v>44344.5939853125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372</v>
      </c>
      <c r="C207" t="s">
        <v>0</v>
      </c>
      <c r="D207" t="s">
        <v>0</v>
      </c>
      <c r="E207" t="s">
        <v>334</v>
      </c>
      <c r="F207" t="s">
        <v>0</v>
      </c>
      <c r="G207" s="10">
        <f>TODAY()+201</f>
        <v>44345.5939853125</v>
      </c>
      <c r="H207" s="10">
        <f>TODAY()+201</f>
        <v>44345.5939853125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373</v>
      </c>
      <c r="C208" t="s">
        <v>0</v>
      </c>
      <c r="D208" t="s">
        <v>0</v>
      </c>
      <c r="E208" t="s">
        <v>336</v>
      </c>
      <c r="F208" t="s">
        <v>0</v>
      </c>
      <c r="G208" s="10">
        <f>TODAY()+202</f>
        <v>44346.5939853125</v>
      </c>
      <c r="H208" s="10">
        <f>TODAY()+202</f>
        <v>44346.5939853125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374</v>
      </c>
      <c r="C209" t="s">
        <v>0</v>
      </c>
      <c r="D209" t="s">
        <v>0</v>
      </c>
      <c r="E209" t="s">
        <v>338</v>
      </c>
      <c r="F209" t="s">
        <v>0</v>
      </c>
      <c r="G209" s="10">
        <f>TODAY()+203</f>
        <v>44347.5939853125</v>
      </c>
      <c r="H209" s="10">
        <f>TODAY()+203</f>
        <v>44347.5939853125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375</v>
      </c>
      <c r="C210" t="s">
        <v>0</v>
      </c>
      <c r="D210" t="s">
        <v>0</v>
      </c>
      <c r="E210" t="s">
        <v>340</v>
      </c>
      <c r="F210" t="s">
        <v>0</v>
      </c>
      <c r="G210" s="10">
        <f>TODAY()+204</f>
        <v>44348.59398532407</v>
      </c>
      <c r="H210" s="10">
        <f>TODAY()+204</f>
        <v>44348.59398532407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376</v>
      </c>
      <c r="C211" t="s">
        <v>0</v>
      </c>
      <c r="D211" t="s">
        <v>0</v>
      </c>
      <c r="E211" t="s">
        <v>342</v>
      </c>
      <c r="F211" t="s">
        <v>0</v>
      </c>
      <c r="G211" s="10">
        <f>TODAY()+207</f>
        <v>44351.59398532407</v>
      </c>
      <c r="H211" s="10">
        <f>TODAY()+207</f>
        <v>44351.59398532407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377</v>
      </c>
      <c r="C212" s="7" t="s">
        <v>0</v>
      </c>
      <c r="D212" s="7" t="s">
        <v>378</v>
      </c>
      <c r="E212" s="7"/>
      <c r="F212" s="7" t="s">
        <v>0</v>
      </c>
      <c r="G212" s="8">
        <f>TODAY()+207</f>
        <v>44351.59398532407</v>
      </c>
      <c r="H212" s="8">
        <f>TODAY()+225</f>
        <v>44369.59398532407</v>
      </c>
      <c r="I212" s="7" t="s">
        <v>0</v>
      </c>
      <c r="J212" s="7">
        <v>0</v>
      </c>
      <c r="K212" s="7">
        <v>120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379</v>
      </c>
      <c r="C213" t="s">
        <v>0</v>
      </c>
      <c r="D213" t="s">
        <v>0</v>
      </c>
      <c r="E213" t="s">
        <v>314</v>
      </c>
      <c r="F213" t="s">
        <v>0</v>
      </c>
      <c r="G213" s="10">
        <f>TODAY()+207</f>
        <v>44351.59398532407</v>
      </c>
      <c r="H213" s="10">
        <f>TODAY()+207</f>
        <v>44351.59398532407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380</v>
      </c>
      <c r="C214" t="s">
        <v>0</v>
      </c>
      <c r="D214" t="s">
        <v>0</v>
      </c>
      <c r="E214" t="s">
        <v>316</v>
      </c>
      <c r="F214" t="s">
        <v>0</v>
      </c>
      <c r="G214" s="10">
        <f>TODAY()+210</f>
        <v>44354.59398532407</v>
      </c>
      <c r="H214" s="10">
        <f>TODAY()+210</f>
        <v>44354.59398532407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381</v>
      </c>
      <c r="C215" t="s">
        <v>0</v>
      </c>
      <c r="D215" t="s">
        <v>0</v>
      </c>
      <c r="E215" t="s">
        <v>318</v>
      </c>
      <c r="F215" t="s">
        <v>0</v>
      </c>
      <c r="G215" s="10">
        <f>TODAY()+211</f>
        <v>44355.59398532407</v>
      </c>
      <c r="H215" s="10">
        <f>TODAY()+211</f>
        <v>44355.59398532407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382</v>
      </c>
      <c r="C216" t="s">
        <v>0</v>
      </c>
      <c r="D216" t="s">
        <v>0</v>
      </c>
      <c r="E216" t="s">
        <v>320</v>
      </c>
      <c r="F216" t="s">
        <v>0</v>
      </c>
      <c r="G216" s="10">
        <f>TODAY()+214</f>
        <v>44358.59398532407</v>
      </c>
      <c r="H216" s="10">
        <f>TODAY()+214</f>
        <v>44358.59398532407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383</v>
      </c>
      <c r="C217" t="s">
        <v>0</v>
      </c>
      <c r="D217" t="s">
        <v>0</v>
      </c>
      <c r="E217" t="s">
        <v>322</v>
      </c>
      <c r="F217" t="s">
        <v>0</v>
      </c>
      <c r="G217" s="10">
        <f>TODAY()+214</f>
        <v>44358.59398532407</v>
      </c>
      <c r="H217" s="10">
        <f>TODAY()+214</f>
        <v>44358.59398532407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384</v>
      </c>
      <c r="C218" t="s">
        <v>0</v>
      </c>
      <c r="D218" t="s">
        <v>0</v>
      </c>
      <c r="E218" t="s">
        <v>324</v>
      </c>
      <c r="F218" t="s">
        <v>0</v>
      </c>
      <c r="G218" s="10">
        <f>TODAY()+214</f>
        <v>44358.59398533565</v>
      </c>
      <c r="H218" s="10">
        <f>TODAY()+214</f>
        <v>44358.59398533565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385</v>
      </c>
      <c r="C219" t="s">
        <v>0</v>
      </c>
      <c r="D219" t="s">
        <v>0</v>
      </c>
      <c r="E219" t="s">
        <v>326</v>
      </c>
      <c r="F219" t="s">
        <v>0</v>
      </c>
      <c r="G219" s="10">
        <f>TODAY()+214</f>
        <v>44358.59398533565</v>
      </c>
      <c r="H219" s="10">
        <f>TODAY()+214</f>
        <v>44358.59398533565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386</v>
      </c>
      <c r="C220" t="s">
        <v>0</v>
      </c>
      <c r="D220" t="s">
        <v>0</v>
      </c>
      <c r="E220" t="s">
        <v>328</v>
      </c>
      <c r="F220" t="s">
        <v>0</v>
      </c>
      <c r="G220" s="10">
        <f>TODAY()+214</f>
        <v>44358.59398533565</v>
      </c>
      <c r="H220" s="10">
        <f>TODAY()+214</f>
        <v>44358.59398533565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387</v>
      </c>
      <c r="C221" t="s">
        <v>0</v>
      </c>
      <c r="D221" t="s">
        <v>0</v>
      </c>
      <c r="E221" t="s">
        <v>330</v>
      </c>
      <c r="F221" t="s">
        <v>0</v>
      </c>
      <c r="G221" s="10">
        <f>TODAY()+217</f>
        <v>44361.59398533565</v>
      </c>
      <c r="H221" s="10">
        <f>TODAY()+217</f>
        <v>44361.59398533565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388</v>
      </c>
      <c r="C222" t="s">
        <v>0</v>
      </c>
      <c r="D222" t="s">
        <v>0</v>
      </c>
      <c r="E222" t="s">
        <v>332</v>
      </c>
      <c r="F222" t="s">
        <v>0</v>
      </c>
      <c r="G222" s="10">
        <f>TODAY()+218</f>
        <v>44362.59398533565</v>
      </c>
      <c r="H222" s="10">
        <f>TODAY()+218</f>
        <v>44362.59398533565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389</v>
      </c>
      <c r="C223" t="s">
        <v>0</v>
      </c>
      <c r="D223" t="s">
        <v>0</v>
      </c>
      <c r="E223" t="s">
        <v>334</v>
      </c>
      <c r="F223" t="s">
        <v>0</v>
      </c>
      <c r="G223" s="10">
        <f>TODAY()+221</f>
        <v>44365.59398533565</v>
      </c>
      <c r="H223" s="10">
        <f>TODAY()+221</f>
        <v>44365.59398533565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390</v>
      </c>
      <c r="C224" t="s">
        <v>0</v>
      </c>
      <c r="D224" t="s">
        <v>0</v>
      </c>
      <c r="E224" t="s">
        <v>336</v>
      </c>
      <c r="F224" t="s">
        <v>0</v>
      </c>
      <c r="G224" s="10">
        <f>TODAY()+221</f>
        <v>44365.59398533565</v>
      </c>
      <c r="H224" s="10">
        <f>TODAY()+221</f>
        <v>44365.59398533565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391</v>
      </c>
      <c r="C225" t="s">
        <v>0</v>
      </c>
      <c r="D225" t="s">
        <v>0</v>
      </c>
      <c r="E225" t="s">
        <v>338</v>
      </c>
      <c r="F225" t="s">
        <v>0</v>
      </c>
      <c r="G225" s="10">
        <f>TODAY()+221</f>
        <v>44365.59398533565</v>
      </c>
      <c r="H225" s="10">
        <f>TODAY()+221</f>
        <v>44365.59398533565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392</v>
      </c>
      <c r="C226" t="s">
        <v>0</v>
      </c>
      <c r="D226" t="s">
        <v>0</v>
      </c>
      <c r="E226" t="s">
        <v>340</v>
      </c>
      <c r="F226" t="s">
        <v>0</v>
      </c>
      <c r="G226" s="10">
        <f>TODAY()+224</f>
        <v>44368.59398533565</v>
      </c>
      <c r="H226" s="10">
        <f>TODAY()+224</f>
        <v>44368.59398533565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393</v>
      </c>
      <c r="C227" t="s">
        <v>0</v>
      </c>
      <c r="D227" t="s">
        <v>0</v>
      </c>
      <c r="E227" t="s">
        <v>342</v>
      </c>
      <c r="F227" t="s">
        <v>0</v>
      </c>
      <c r="G227" s="10">
        <f>TODAY()+225</f>
        <v>44369.59398534722</v>
      </c>
      <c r="H227" s="10">
        <f>TODAY()+225</f>
        <v>44369.59398534722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394</v>
      </c>
      <c r="C228" s="7" t="s">
        <v>0</v>
      </c>
      <c r="D228" s="7" t="s">
        <v>395</v>
      </c>
      <c r="E228" s="7"/>
      <c r="F228" s="7" t="s">
        <v>0</v>
      </c>
      <c r="G228" s="8">
        <f>TODAY()+228</f>
        <v>44372.59398534722</v>
      </c>
      <c r="H228" s="8">
        <f>TODAY()+242</f>
        <v>44386.59398534722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396</v>
      </c>
      <c r="C229" t="s">
        <v>0</v>
      </c>
      <c r="D229" t="s">
        <v>0</v>
      </c>
      <c r="E229" t="s">
        <v>314</v>
      </c>
      <c r="F229" t="s">
        <v>0</v>
      </c>
      <c r="G229" s="10">
        <f>TODAY()+228</f>
        <v>44372.59398534722</v>
      </c>
      <c r="H229" s="10">
        <f>TODAY()+228</f>
        <v>44372.59398534722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397</v>
      </c>
      <c r="C230" t="s">
        <v>0</v>
      </c>
      <c r="D230" t="s">
        <v>0</v>
      </c>
      <c r="E230" t="s">
        <v>316</v>
      </c>
      <c r="F230" t="s">
        <v>0</v>
      </c>
      <c r="G230" s="10">
        <f>TODAY()+228</f>
        <v>44372.59398534722</v>
      </c>
      <c r="H230" s="10">
        <f>TODAY()+228</f>
        <v>44372.59398534722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398</v>
      </c>
      <c r="C231" t="s">
        <v>0</v>
      </c>
      <c r="D231" t="s">
        <v>0</v>
      </c>
      <c r="E231" t="s">
        <v>318</v>
      </c>
      <c r="F231" t="s">
        <v>0</v>
      </c>
      <c r="G231" s="10">
        <f>TODAY()+228</f>
        <v>44372.59398534722</v>
      </c>
      <c r="H231" s="10">
        <f>TODAY()+228</f>
        <v>44372.59398534722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399</v>
      </c>
      <c r="C232" t="s">
        <v>0</v>
      </c>
      <c r="D232" t="s">
        <v>0</v>
      </c>
      <c r="E232" t="s">
        <v>320</v>
      </c>
      <c r="F232" t="s">
        <v>0</v>
      </c>
      <c r="G232" s="10">
        <f>TODAY()+231</f>
        <v>44375.59398535879</v>
      </c>
      <c r="H232" s="10">
        <f>TODAY()+231</f>
        <v>44375.59398535879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400</v>
      </c>
      <c r="C233" t="s">
        <v>0</v>
      </c>
      <c r="D233" t="s">
        <v>0</v>
      </c>
      <c r="E233" t="s">
        <v>322</v>
      </c>
      <c r="F233" t="s">
        <v>0</v>
      </c>
      <c r="G233" s="10">
        <f>TODAY()+231</f>
        <v>44375.59398535879</v>
      </c>
      <c r="H233" s="10">
        <f>TODAY()+231</f>
        <v>44375.59398535879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401</v>
      </c>
      <c r="C234" t="s">
        <v>0</v>
      </c>
      <c r="D234" t="s">
        <v>0</v>
      </c>
      <c r="E234" t="s">
        <v>324</v>
      </c>
      <c r="F234" t="s">
        <v>0</v>
      </c>
      <c r="G234" s="10">
        <f>TODAY()+231</f>
        <v>44375.59398535879</v>
      </c>
      <c r="H234" s="10">
        <f>TODAY()+231</f>
        <v>44375.59398535879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402</v>
      </c>
      <c r="C235" t="s">
        <v>0</v>
      </c>
      <c r="D235" t="s">
        <v>0</v>
      </c>
      <c r="E235" t="s">
        <v>326</v>
      </c>
      <c r="F235" t="s">
        <v>0</v>
      </c>
      <c r="G235" s="10">
        <f>TODAY()+232</f>
        <v>44376.59398535879</v>
      </c>
      <c r="H235" s="10">
        <f>TODAY()+232</f>
        <v>44376.59398535879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403</v>
      </c>
      <c r="C236" t="s">
        <v>0</v>
      </c>
      <c r="D236" t="s">
        <v>0</v>
      </c>
      <c r="E236" t="s">
        <v>328</v>
      </c>
      <c r="F236" t="s">
        <v>0</v>
      </c>
      <c r="G236" s="10">
        <f>TODAY()+235</f>
        <v>44379.59398535879</v>
      </c>
      <c r="H236" s="10">
        <f>TODAY()+235</f>
        <v>44379.59398535879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404</v>
      </c>
      <c r="C237" t="s">
        <v>0</v>
      </c>
      <c r="D237" t="s">
        <v>0</v>
      </c>
      <c r="E237" t="s">
        <v>330</v>
      </c>
      <c r="F237" t="s">
        <v>0</v>
      </c>
      <c r="G237" s="10">
        <f>TODAY()+235</f>
        <v>44379.59398535879</v>
      </c>
      <c r="H237" s="10">
        <f>TODAY()+235</f>
        <v>44379.59398535879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405</v>
      </c>
      <c r="C238" t="s">
        <v>0</v>
      </c>
      <c r="D238" t="s">
        <v>0</v>
      </c>
      <c r="E238" t="s">
        <v>332</v>
      </c>
      <c r="F238" t="s">
        <v>0</v>
      </c>
      <c r="G238" s="10">
        <f>TODAY()+235</f>
        <v>44379.593985370375</v>
      </c>
      <c r="H238" s="10">
        <f>TODAY()+235</f>
        <v>44379.593985370375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406</v>
      </c>
      <c r="C239" t="s">
        <v>0</v>
      </c>
      <c r="D239" t="s">
        <v>0</v>
      </c>
      <c r="E239" t="s">
        <v>334</v>
      </c>
      <c r="F239" t="s">
        <v>0</v>
      </c>
      <c r="G239" s="10">
        <f>TODAY()+238</f>
        <v>44382.593985370375</v>
      </c>
      <c r="H239" s="10">
        <f>TODAY()+238</f>
        <v>44382.593985370375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407</v>
      </c>
      <c r="C240" t="s">
        <v>0</v>
      </c>
      <c r="D240" t="s">
        <v>0</v>
      </c>
      <c r="E240" t="s">
        <v>336</v>
      </c>
      <c r="F240" t="s">
        <v>0</v>
      </c>
      <c r="G240" s="10">
        <f>TODAY()+238</f>
        <v>44382.593985370375</v>
      </c>
      <c r="H240" s="10">
        <f>TODAY()+238</f>
        <v>44382.593985370375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408</v>
      </c>
      <c r="C241" t="s">
        <v>0</v>
      </c>
      <c r="D241" t="s">
        <v>0</v>
      </c>
      <c r="E241" t="s">
        <v>338</v>
      </c>
      <c r="F241" t="s">
        <v>0</v>
      </c>
      <c r="G241" s="10">
        <f>TODAY()+238</f>
        <v>44382.593985370375</v>
      </c>
      <c r="H241" s="10">
        <f>TODAY()+238</f>
        <v>44382.593985370375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409</v>
      </c>
      <c r="C242" t="s">
        <v>0</v>
      </c>
      <c r="D242" t="s">
        <v>0</v>
      </c>
      <c r="E242" t="s">
        <v>340</v>
      </c>
      <c r="F242" t="s">
        <v>0</v>
      </c>
      <c r="G242" s="10">
        <f>TODAY()+239</f>
        <v>44383.593985370375</v>
      </c>
      <c r="H242" s="10">
        <f>TODAY()+239</f>
        <v>44383.593985370375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410</v>
      </c>
      <c r="C243" t="s">
        <v>0</v>
      </c>
      <c r="D243" t="s">
        <v>0</v>
      </c>
      <c r="E243" t="s">
        <v>342</v>
      </c>
      <c r="F243" t="s">
        <v>0</v>
      </c>
      <c r="G243" s="10">
        <f>TODAY()+242</f>
        <v>44386.593985370375</v>
      </c>
      <c r="H243" s="10">
        <f>TODAY()+242</f>
        <v>44386.593985370375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411</v>
      </c>
      <c r="C244" s="7" t="s">
        <v>0</v>
      </c>
      <c r="D244" s="7" t="s">
        <v>412</v>
      </c>
      <c r="E244" s="7"/>
      <c r="F244" s="7" t="s">
        <v>0</v>
      </c>
      <c r="G244" s="8">
        <f>TODAY()+242</f>
        <v>44386.593985370375</v>
      </c>
      <c r="H244" s="8">
        <f>TODAY()+256</f>
        <v>44400.593985370375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413</v>
      </c>
      <c r="C245" t="s">
        <v>0</v>
      </c>
      <c r="D245" t="s">
        <v>0</v>
      </c>
      <c r="E245" t="s">
        <v>314</v>
      </c>
      <c r="F245" t="s">
        <v>0</v>
      </c>
      <c r="G245" s="10">
        <f>TODAY()+242</f>
        <v>44386.593985370375</v>
      </c>
      <c r="H245" s="10">
        <f>TODAY()+242</f>
        <v>44386.593985370375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414</v>
      </c>
      <c r="C246" t="s">
        <v>0</v>
      </c>
      <c r="D246" t="s">
        <v>0</v>
      </c>
      <c r="E246" t="s">
        <v>316</v>
      </c>
      <c r="F246" t="s">
        <v>0</v>
      </c>
      <c r="G246" s="10">
        <f>TODAY()+242</f>
        <v>44386.593985381944</v>
      </c>
      <c r="H246" s="10">
        <f>TODAY()+242</f>
        <v>44386.593985381944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415</v>
      </c>
      <c r="C247" t="s">
        <v>0</v>
      </c>
      <c r="D247" t="s">
        <v>0</v>
      </c>
      <c r="E247" t="s">
        <v>318</v>
      </c>
      <c r="F247" t="s">
        <v>0</v>
      </c>
      <c r="G247" s="10">
        <f>TODAY()+242</f>
        <v>44386.593985381944</v>
      </c>
      <c r="H247" s="10">
        <f>TODAY()+242</f>
        <v>44386.593985381944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416</v>
      </c>
      <c r="C248" t="s">
        <v>0</v>
      </c>
      <c r="D248" t="s">
        <v>0</v>
      </c>
      <c r="E248" t="s">
        <v>320</v>
      </c>
      <c r="F248" t="s">
        <v>0</v>
      </c>
      <c r="G248" s="10">
        <f>TODAY()+245</f>
        <v>44389.593985381944</v>
      </c>
      <c r="H248" s="10">
        <f>TODAY()+245</f>
        <v>44389.593985381944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417</v>
      </c>
      <c r="C249" t="s">
        <v>0</v>
      </c>
      <c r="D249" t="s">
        <v>0</v>
      </c>
      <c r="E249" t="s">
        <v>322</v>
      </c>
      <c r="F249" t="s">
        <v>0</v>
      </c>
      <c r="G249" s="10">
        <f>TODAY()+246</f>
        <v>44390.593985381944</v>
      </c>
      <c r="H249" s="10">
        <f>TODAY()+246</f>
        <v>44390.593985381944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418</v>
      </c>
      <c r="C250" t="s">
        <v>0</v>
      </c>
      <c r="D250" t="s">
        <v>0</v>
      </c>
      <c r="E250" t="s">
        <v>324</v>
      </c>
      <c r="F250" t="s">
        <v>0</v>
      </c>
      <c r="G250" s="10">
        <f>TODAY()+249</f>
        <v>44393.593985381944</v>
      </c>
      <c r="H250" s="10">
        <f>TODAY()+249</f>
        <v>44393.593985381944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419</v>
      </c>
      <c r="C251" t="s">
        <v>0</v>
      </c>
      <c r="D251" t="s">
        <v>0</v>
      </c>
      <c r="E251" t="s">
        <v>326</v>
      </c>
      <c r="F251" t="s">
        <v>0</v>
      </c>
      <c r="G251" s="10">
        <f>TODAY()+249</f>
        <v>44393.593985381944</v>
      </c>
      <c r="H251" s="10">
        <f>TODAY()+249</f>
        <v>44393.593985381944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420</v>
      </c>
      <c r="C252" t="s">
        <v>0</v>
      </c>
      <c r="D252" t="s">
        <v>0</v>
      </c>
      <c r="E252" t="s">
        <v>328</v>
      </c>
      <c r="F252" t="s">
        <v>0</v>
      </c>
      <c r="G252" s="10">
        <f>TODAY()+249</f>
        <v>44393.593985381944</v>
      </c>
      <c r="H252" s="10">
        <f>TODAY()+249</f>
        <v>44393.593985381944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421</v>
      </c>
      <c r="C253" t="s">
        <v>0</v>
      </c>
      <c r="D253" t="s">
        <v>0</v>
      </c>
      <c r="E253" t="s">
        <v>330</v>
      </c>
      <c r="F253" t="s">
        <v>0</v>
      </c>
      <c r="G253" s="10">
        <f>TODAY()+252</f>
        <v>44396.593985381944</v>
      </c>
      <c r="H253" s="10">
        <f>TODAY()+252</f>
        <v>44396.593985381944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422</v>
      </c>
      <c r="C254" t="s">
        <v>0</v>
      </c>
      <c r="D254" t="s">
        <v>0</v>
      </c>
      <c r="E254" t="s">
        <v>332</v>
      </c>
      <c r="F254" t="s">
        <v>0</v>
      </c>
      <c r="G254" s="10">
        <f>TODAY()+252</f>
        <v>44396.593985381944</v>
      </c>
      <c r="H254" s="10">
        <f>TODAY()+252</f>
        <v>44396.593985381944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423</v>
      </c>
      <c r="C255" t="s">
        <v>0</v>
      </c>
      <c r="D255" t="s">
        <v>0</v>
      </c>
      <c r="E255" t="s">
        <v>334</v>
      </c>
      <c r="F255" t="s">
        <v>0</v>
      </c>
      <c r="G255" s="10">
        <f>TODAY()+252</f>
        <v>44396.59398539352</v>
      </c>
      <c r="H255" s="10">
        <f>TODAY()+252</f>
        <v>44396.59398539352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424</v>
      </c>
      <c r="C256" t="s">
        <v>0</v>
      </c>
      <c r="D256" t="s">
        <v>0</v>
      </c>
      <c r="E256" t="s">
        <v>336</v>
      </c>
      <c r="F256" t="s">
        <v>0</v>
      </c>
      <c r="G256" s="10">
        <f>TODAY()+253</f>
        <v>44397.59398539352</v>
      </c>
      <c r="H256" s="10">
        <f>TODAY()+253</f>
        <v>44397.59398539352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425</v>
      </c>
      <c r="C257" t="s">
        <v>0</v>
      </c>
      <c r="D257" t="s">
        <v>0</v>
      </c>
      <c r="E257" t="s">
        <v>338</v>
      </c>
      <c r="F257" t="s">
        <v>0</v>
      </c>
      <c r="G257" s="10">
        <f>TODAY()+256</f>
        <v>44400.59398539352</v>
      </c>
      <c r="H257" s="10">
        <f>TODAY()+256</f>
        <v>44400.59398539352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426</v>
      </c>
      <c r="C258" t="s">
        <v>0</v>
      </c>
      <c r="D258" t="s">
        <v>0</v>
      </c>
      <c r="E258" t="s">
        <v>340</v>
      </c>
      <c r="F258" t="s">
        <v>0</v>
      </c>
      <c r="G258" s="10">
        <f>TODAY()+256</f>
        <v>44400.59398539352</v>
      </c>
      <c r="H258" s="10">
        <f>TODAY()+256</f>
        <v>44400.59398539352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427</v>
      </c>
      <c r="C259" t="s">
        <v>0</v>
      </c>
      <c r="D259" t="s">
        <v>0</v>
      </c>
      <c r="E259" t="s">
        <v>342</v>
      </c>
      <c r="F259" t="s">
        <v>0</v>
      </c>
      <c r="G259" s="10">
        <f>TODAY()+256</f>
        <v>44400.59398539352</v>
      </c>
      <c r="H259" s="10">
        <f>TODAY()+256</f>
        <v>44400.59398539352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428</v>
      </c>
      <c r="C260" s="7" t="s">
        <v>0</v>
      </c>
      <c r="D260" s="7" t="s">
        <v>429</v>
      </c>
      <c r="E260" s="7"/>
      <c r="F260" s="7" t="s">
        <v>0</v>
      </c>
      <c r="G260" s="8">
        <f>TODAY()+259</f>
        <v>44403.59398539352</v>
      </c>
      <c r="H260" s="8">
        <f>TODAY()+274</f>
        <v>44418.59398539352</v>
      </c>
      <c r="I260" s="7" t="s">
        <v>0</v>
      </c>
      <c r="J260" s="7">
        <v>0</v>
      </c>
      <c r="K260" s="7">
        <v>96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430</v>
      </c>
      <c r="C261" t="s">
        <v>0</v>
      </c>
      <c r="D261" t="s">
        <v>0</v>
      </c>
      <c r="E261" t="s">
        <v>314</v>
      </c>
      <c r="F261" t="s">
        <v>0</v>
      </c>
      <c r="G261" s="10">
        <f>TODAY()+259</f>
        <v>44403.59398539352</v>
      </c>
      <c r="H261" s="10">
        <f>TODAY()+259</f>
        <v>44403.59398539352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431</v>
      </c>
      <c r="C262" t="s">
        <v>0</v>
      </c>
      <c r="D262" t="s">
        <v>0</v>
      </c>
      <c r="E262" t="s">
        <v>316</v>
      </c>
      <c r="F262" t="s">
        <v>0</v>
      </c>
      <c r="G262" s="10">
        <f>TODAY()+259</f>
        <v>44403.59398539352</v>
      </c>
      <c r="H262" s="10">
        <f>TODAY()+259</f>
        <v>44403.59398539352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432</v>
      </c>
      <c r="C263" t="s">
        <v>0</v>
      </c>
      <c r="D263" t="s">
        <v>0</v>
      </c>
      <c r="E263" t="s">
        <v>318</v>
      </c>
      <c r="F263" t="s">
        <v>0</v>
      </c>
      <c r="G263" s="10">
        <f>TODAY()+260</f>
        <v>44404.59398539352</v>
      </c>
      <c r="H263" s="10">
        <f>TODAY()+260</f>
        <v>44404.59398539352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433</v>
      </c>
      <c r="C264" t="s">
        <v>0</v>
      </c>
      <c r="D264" t="s">
        <v>0</v>
      </c>
      <c r="E264" t="s">
        <v>320</v>
      </c>
      <c r="F264" t="s">
        <v>0</v>
      </c>
      <c r="G264" s="10">
        <f>TODAY()+263</f>
        <v>44407.593985405096</v>
      </c>
      <c r="H264" s="10">
        <f>TODAY()+263</f>
        <v>44407.593985405096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434</v>
      </c>
      <c r="C265" t="s">
        <v>0</v>
      </c>
      <c r="D265" t="s">
        <v>0</v>
      </c>
      <c r="E265" t="s">
        <v>322</v>
      </c>
      <c r="F265" t="s">
        <v>0</v>
      </c>
      <c r="G265" s="10">
        <f>TODAY()+263</f>
        <v>44407.593985405096</v>
      </c>
      <c r="H265" s="10">
        <f>TODAY()+263</f>
        <v>44407.593985405096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435</v>
      </c>
      <c r="C266" t="s">
        <v>0</v>
      </c>
      <c r="D266" t="s">
        <v>0</v>
      </c>
      <c r="E266" t="s">
        <v>324</v>
      </c>
      <c r="F266" t="s">
        <v>0</v>
      </c>
      <c r="G266" s="10">
        <f>TODAY()+263</f>
        <v>44407.593985405096</v>
      </c>
      <c r="H266" s="10">
        <f>TODAY()+263</f>
        <v>44407.593985405096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436</v>
      </c>
      <c r="C267" t="s">
        <v>0</v>
      </c>
      <c r="D267" t="s">
        <v>0</v>
      </c>
      <c r="E267" t="s">
        <v>326</v>
      </c>
      <c r="F267" t="s">
        <v>0</v>
      </c>
      <c r="G267" s="10">
        <f>TODAY()+266</f>
        <v>44410.593985405096</v>
      </c>
      <c r="H267" s="10">
        <f>TODAY()+266</f>
        <v>44410.593985405096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437</v>
      </c>
      <c r="C268" t="s">
        <v>0</v>
      </c>
      <c r="D268" t="s">
        <v>0</v>
      </c>
      <c r="E268" t="s">
        <v>328</v>
      </c>
      <c r="F268" t="s">
        <v>0</v>
      </c>
      <c r="G268" s="10">
        <f>TODAY()+266</f>
        <v>44410.593985405096</v>
      </c>
      <c r="H268" s="10">
        <f>TODAY()+266</f>
        <v>44410.593985405096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438</v>
      </c>
      <c r="C269" t="s">
        <v>0</v>
      </c>
      <c r="D269" t="s">
        <v>0</v>
      </c>
      <c r="E269" t="s">
        <v>330</v>
      </c>
      <c r="F269" t="s">
        <v>0</v>
      </c>
      <c r="G269" s="10">
        <f>TODAY()+266</f>
        <v>44410.593985405096</v>
      </c>
      <c r="H269" s="10">
        <f>TODAY()+266</f>
        <v>44410.593985405096</v>
      </c>
      <c r="I269" t="s">
        <v>0</v>
      </c>
      <c r="J269">
        <v>0</v>
      </c>
      <c r="K269">
        <v>8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439</v>
      </c>
      <c r="C270" t="s">
        <v>0</v>
      </c>
      <c r="D270" t="s">
        <v>0</v>
      </c>
      <c r="E270" t="s">
        <v>332</v>
      </c>
      <c r="F270" t="s">
        <v>0</v>
      </c>
      <c r="G270" s="10">
        <f>TODAY()+267</f>
        <v>44411.593985405096</v>
      </c>
      <c r="H270" s="10">
        <f>TODAY()+267</f>
        <v>44411.593985405096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440</v>
      </c>
      <c r="C271" t="s">
        <v>0</v>
      </c>
      <c r="D271" t="s">
        <v>0</v>
      </c>
      <c r="E271" t="s">
        <v>334</v>
      </c>
      <c r="F271" t="s">
        <v>0</v>
      </c>
      <c r="G271" s="10">
        <f>TODAY()+270</f>
        <v>44414.593985405096</v>
      </c>
      <c r="H271" s="10">
        <f>TODAY()+270</f>
        <v>44414.593985405096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441</v>
      </c>
      <c r="C272" t="s">
        <v>0</v>
      </c>
      <c r="D272" t="s">
        <v>0</v>
      </c>
      <c r="E272" t="s">
        <v>336</v>
      </c>
      <c r="F272" t="s">
        <v>0</v>
      </c>
      <c r="G272" s="10">
        <f>TODAY()+270</f>
        <v>44414.593985416665</v>
      </c>
      <c r="H272" s="10">
        <f>TODAY()+270</f>
        <v>44414.593985416665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442</v>
      </c>
      <c r="C273" t="s">
        <v>0</v>
      </c>
      <c r="D273" t="s">
        <v>0</v>
      </c>
      <c r="E273" t="s">
        <v>338</v>
      </c>
      <c r="F273" t="s">
        <v>0</v>
      </c>
      <c r="G273" s="10">
        <f>TODAY()+270</f>
        <v>44414.593985416665</v>
      </c>
      <c r="H273" s="10">
        <f>TODAY()+270</f>
        <v>44414.593985416665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443</v>
      </c>
      <c r="C274" t="s">
        <v>0</v>
      </c>
      <c r="D274" t="s">
        <v>0</v>
      </c>
      <c r="E274" t="s">
        <v>340</v>
      </c>
      <c r="F274" t="s">
        <v>0</v>
      </c>
      <c r="G274" s="10">
        <f>TODAY()+273</f>
        <v>44417.593985416665</v>
      </c>
      <c r="H274" s="10">
        <f>TODAY()+273</f>
        <v>44417.593985416665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444</v>
      </c>
      <c r="C275" t="s">
        <v>0</v>
      </c>
      <c r="D275" t="s">
        <v>0</v>
      </c>
      <c r="E275" t="s">
        <v>342</v>
      </c>
      <c r="F275" t="s">
        <v>0</v>
      </c>
      <c r="G275" s="10">
        <f>TODAY()+274</f>
        <v>44418.593985416665</v>
      </c>
      <c r="H275" s="10">
        <f>TODAY()+274</f>
        <v>44418.593985416665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" x14ac:dyDescent="0.25">
      <c r="A276" t="s">
        <v>0</v>
      </c>
    </row>
    <row r="277" spans="1:18" x14ac:dyDescent="0.25">
      <c r="A277" s="12" t="s">
        <v>445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1:18" x14ac:dyDescent="0.25">
      <c r="A278" s="12" t="s">
        <v>446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</sheetData>
  <mergeCells count="156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A277:R277"/>
    <mergeCell ref="A278:R278"/>
  </mergeCells>
  <hyperlinks>
    <hyperlink ref="H2" r:id="rId1" tooltip="GanttPRO.com"/>
    <hyperlink ref="A277" r:id="rId2" tooltip="GanttPRO.com"/>
    <hyperlink ref="A278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Action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2020-11-09T14:15:20Z</dcterms:created>
  <dcterms:modified xsi:type="dcterms:W3CDTF">2020-11-09T14:15:20Z</dcterms:modified>
</cp:coreProperties>
</file>