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Digital Marketing Strategy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<sst xmlns="http://schemas.openxmlformats.org/spreadsheetml/2006/main" count="3055" uniqueCount="516">
  <si>
    <t/>
  </si>
  <si>
    <t xml:space="preserve">Cree un diagrama de Gantt en GanttPRO con solo unos pocos clics   </t>
  </si>
  <si>
    <t>Digital Marketing Strategy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</si>
  <si>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</si>
  <si>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</si>
  <si>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</si>
  <si>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</si>
  <si>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</si>
  <si>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</si>
  <si>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</si>
  <si>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</si>
  <si>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</si>
  <si>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</si>
  <si>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</si>
  <si>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</si>
  <si>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</si>
  <si>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</si>
  <si>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</si>
  <si>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</si>
  <si>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</si>
  <si>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</si>
  <si>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</si>
  <si>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</si>
  <si>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</si>
  <si>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</si>
  <si>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</si>
  <si>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</si>
  <si>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</si>
  <si>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</si>
  <si>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</si>
  <si>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</si>
  <si>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</si>
  <si>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</si>
  <si>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</si>
  <si>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</si>
  <si>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</si>
  <si>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</si>
  <si>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</si>
  <si>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</si>
  <si>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</si>
  <si>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</si>
  <si>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</si>
  <si>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</si>
  <si>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</si>
  <si>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</si>
  <si>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</si>
  <si>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</si>
  <si>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</si>
  <si>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</si>
  <si>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</si>
  <si>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</si>
  <si>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</si>
  <si>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</si>
  <si>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</si>
  <si>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Métricas de marketing: rendimiento/interactividad</t>
  </si>
  <si>
    <t>4.1</t>
  </si>
  <si>
    <t>Posicionamiento en buscadores (para palabras clave)</t>
  </si>
  <si>
    <t>4.2</t>
  </si>
  <si>
    <t>Analítica</t>
  </si>
  <si>
    <t>4.3</t>
  </si>
  <si>
    <t>Percepciones/reacción 'Me gusta' en Facebook</t>
  </si>
  <si>
    <t>4.4</t>
  </si>
  <si>
    <t>Actividad en Twitter</t>
  </si>
  <si>
    <t>5</t>
  </si>
  <si>
    <t>Análisis de la indústria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</si>
  <si>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</si>
  <si>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</si>
  <si>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</si>
  <si>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</si>
  <si>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</si>
  <si>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</si>
  <si>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</si>
  <si>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</si>
  <si>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</si>
  <si>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</si>
  <si>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</si>
  <si>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</si>
  <si>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</si>
  <si>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Plan de servicio</t>
  </si>
  <si>
    <t>6.1</t>
  </si>
  <si>
    <t>Análisis de lagunas en servicio</t>
  </si>
  <si>
    <t>6.2</t>
  </si>
  <si>
    <t>Resumir retos</t>
  </si>
  <si>
    <t>7</t>
  </si>
  <si>
    <t>Plan de marca</t>
  </si>
  <si>
    <t>7.1</t>
  </si>
  <si>
    <t>Personalidad de marca: ¿cómo despegar su marca?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</si>
  <si>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</si>
  <si>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</si>
  <si>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</si>
  <si>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</si>
  <si>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</si>
  <si>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</si>
  <si>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</si>
  <si>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</si>
  <si>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</si>
  <si>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</si>
  <si>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</si>
  <si>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</si>
  <si>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7.8</t>
  </si>
  <si>
    <t>Lema</t>
  </si>
  <si>
    <t>8</t>
  </si>
  <si>
    <t>Esencia de marca</t>
  </si>
  <si>
    <t>8.1</t>
  </si>
  <si>
    <t>Referente de la organización</t>
  </si>
  <si>
    <t>8.2</t>
  </si>
  <si>
    <t>Percepciones de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</si>
  <si>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</si>
  <si>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</si>
  <si>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</si>
  <si>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</si>
  <si>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</si>
  <si>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</si>
  <si>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</si>
  <si>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</si>
  <si>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</si>
  <si>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</si>
  <si>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</si>
  <si>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Elementos del plan de marca</t>
  </si>
  <si>
    <t>9.1</t>
  </si>
  <si>
    <t>Contexto competitivo</t>
  </si>
  <si>
    <t>9.2</t>
  </si>
  <si>
    <t>9.3</t>
  </si>
  <si>
    <t>9.4</t>
  </si>
  <si>
    <t>9.5</t>
  </si>
  <si>
    <t>9.6</t>
  </si>
  <si>
    <t>9.7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</si>
  <si>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</si>
  <si>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</si>
  <si>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</si>
  <si>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</si>
  <si>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</si>
  <si>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</si>
  <si>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</si>
  <si>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</si>
  <si>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</si>
  <si>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10</t>
  </si>
  <si>
    <t>Muestra de medios integrados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</si>
  <si>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</si>
  <si>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</si>
  <si>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</si>
  <si>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</si>
  <si>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</si>
  <si>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</si>
  <si>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</si>
  <si>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</si>
  <si>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</si>
  <si>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</si>
  <si>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</si>
  <si>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</si>
  <si>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</si>
  <si>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</si>
  <si>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</si>
  <si>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</si>
  <si>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</si>
  <si>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</si>
  <si>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</si>
  <si>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</si>
  <si>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</si>
  <si>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</si>
  <si>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</si>
  <si>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</si>
  <si>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</si>
  <si>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</si>
  <si>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</si>
  <si>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</si>
  <si>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</si>
  <si>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</si>
  <si>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</si>
  <si>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</si>
  <si>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</si>
  <si>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</si>
  <si>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</si>
  <si>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</si>
  <si>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</si>
  <si>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</si>
  <si>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</si>
  <si>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</si>
  <si>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</si>
  <si>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</si>
  <si>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11</t>
  </si>
  <si>
    <t>Implementación (qué recursos)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</si>
  <si>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</si>
  <si>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</si>
  <si>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</si>
  <si>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</si>
  <si>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</si>
  <si>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</si>
  <si>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</si>
  <si>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</si>
  <si>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</si>
  <si>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</si>
  <si>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</si>
  <si>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</si>
  <si>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</si>
  <si>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</si>
  <si>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</si>
  <si>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Seguimiento y Evaluación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</si>
  <si>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</si>
  <si>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</si>
  <si>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</si>
  <si>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</si>
  <si>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</si>
  <si>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</si>
  <si>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</si>
  <si>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</si>
  <si>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</si>
  <si>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</si>
  <si>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</si>
  <si>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</si>
  <si>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MEDIDA de resultados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</si>
  <si>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</si>
  <si>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</si>
  <si>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</si>
  <si>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</si>
  <si>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</si>
  <si>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</si>
  <si>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</si>
  <si>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</si>
  <si>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</si>
  <si>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</si>
  <si>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</si>
  <si>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</si>
  <si>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</si>
  <si>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Análisis y estrategia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</si>
  <si>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</si>
  <si>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</si>
  <si>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</si>
  <si>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</si>
  <si>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</si>
  <si>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</si>
  <si>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</si>
  <si>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</si>
  <si>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</si>
  <si>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</si>
  <si>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</si>
  <si>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</si>
  <si>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</si>
  <si>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Debilidades definidas</t>
  </si>
  <si>
    <t>15</t>
  </si>
  <si>
    <t>Marketing en redes sociales (presupuesto)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</si>
  <si>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</si>
  <si>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</si>
  <si>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</si>
  <si>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</si>
  <si>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</si>
  <si>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</si>
  <si>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</si>
  <si>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</si>
  <si>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</si>
  <si>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</si>
  <si>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</si>
  <si>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</si>
  <si>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</si>
  <si>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</si>
  <si>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</si>
  <si>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</si>
  <si>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</si>
  <si>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</si>
  <si>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</si>
  <si>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</si>
  <si>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</si>
  <si>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</si>
  <si>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Análisis competitivo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</si>
  <si>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</si>
  <si>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</si>
  <si>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</si>
  <si>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</si>
  <si>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</si>
  <si>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</si>
  <si>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</si>
  <si>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</si>
  <si>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</si>
  <si>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</si>
  <si>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</si>
  <si>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</si>
  <si>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</si>
  <si>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Plan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</si>
  <si>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</si>
  <si>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</si>
  <si>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</si>
  <si>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</si>
  <si>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</si>
  <si>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</si>
  <si>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</si>
  <si>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</si>
  <si>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</si>
  <si>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</si>
  <si>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</si>
  <si>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</si>
  <si>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</si>
  <si>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</si>
  <si>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</si>
  <si>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>18</t>
  </si>
  <si>
    <t>Auditoría de redes sociales</t>
  </si>
  <si>
    <t>18.1</t>
  </si>
  <si>
    <t>18.1.1</t>
  </si>
  <si>
    <t>Enlace</t>
  </si>
  <si>
    <t>18.1.2</t>
  </si>
  <si>
    <t>Nombre de perfil</t>
  </si>
  <si>
    <t>18.1.3</t>
  </si>
  <si>
    <t>Seguidores</t>
  </si>
  <si>
    <t>18.1.4</t>
  </si>
  <si>
    <t>Fecha de la última actividad</t>
  </si>
  <si>
    <t>18.1.5</t>
  </si>
  <si>
    <t>Frecuencia de publicaciones</t>
  </si>
  <si>
    <t>18.1.6</t>
  </si>
  <si>
    <t>Tráfico de referencia mensual</t>
  </si>
  <si>
    <t>18.1.7</t>
  </si>
  <si>
    <t>% de cambio (último año)</t>
  </si>
  <si>
    <t>18.1.8</t>
  </si>
  <si>
    <t>% de cambio (último mes)</t>
  </si>
  <si>
    <t>18.1.9</t>
  </si>
  <si>
    <t>Clics por publicación</t>
  </si>
  <si>
    <t>18.1.10</t>
  </si>
  <si>
    <t>Clics por publicación (último mes)</t>
  </si>
  <si>
    <t>18.1.11</t>
  </si>
  <si>
    <t>Cambio en clics por publicación</t>
  </si>
  <si>
    <t>18.1.12</t>
  </si>
  <si>
    <t>Alcance de Facebook</t>
  </si>
  <si>
    <t>18.1.13</t>
  </si>
  <si>
    <t>Seguidores (hoy)</t>
  </si>
  <si>
    <t>18.1.14</t>
  </si>
  <si>
    <t>Seguidores (último mes)</t>
  </si>
  <si>
    <t>18.1.15</t>
  </si>
  <si>
    <t>Cambios en seguidores</t>
  </si>
  <si>
    <t>18.2</t>
  </si>
  <si>
    <t>INSTAGRAM</t>
  </si>
  <si>
    <t>18.2.1</t>
  </si>
  <si>
    <t>ENLACE</t>
  </si>
  <si>
    <t>18.2.2</t>
  </si>
  <si>
    <t>NOMBRE DE PERFIL</t>
  </si>
  <si>
    <t>18.2.3</t>
  </si>
  <si>
    <t>SEGUIDORES</t>
  </si>
  <si>
    <t>18.2.4</t>
  </si>
  <si>
    <t>FECHA DE LA ÚLTIMA ACTIVIDAD</t>
  </si>
  <si>
    <t>18.2.5</t>
  </si>
  <si>
    <t>FRECUENCIA DE PUBLICACIONES</t>
  </si>
  <si>
    <t>18.2.6</t>
  </si>
  <si>
    <t>TRÁFICO DE REFERENCIA MENSUAL</t>
  </si>
  <si>
    <t>18.2.7</t>
  </si>
  <si>
    <t>% DE CAMBIO (ÚLTIMO AÑO)</t>
  </si>
  <si>
    <t>18.2.8</t>
  </si>
  <si>
    <t>% DE CAMBIO (ÚLTIMO MES)</t>
  </si>
  <si>
    <t>18.2.9</t>
  </si>
  <si>
    <t>CLICS POR PUBLICACIÓN</t>
  </si>
  <si>
    <t>18.2.10</t>
  </si>
  <si>
    <t>CLICS POR PUBLICACIÓN (ÚLTIMO MES)</t>
  </si>
  <si>
    <t>18.2.11</t>
  </si>
  <si>
    <t>CAMBIO EN CLICS POR PUBLICACIÓN</t>
  </si>
  <si>
    <t>18.2.12</t>
  </si>
  <si>
    <t>ALCANCE DE FACEBOOK</t>
  </si>
  <si>
    <t>18.2.13</t>
  </si>
  <si>
    <t>SEGUIDORES (HOY)</t>
  </si>
  <si>
    <t>18.2.14</t>
  </si>
  <si>
    <t>SEGUIDORES (ÚLTIMO MES)</t>
  </si>
  <si>
    <t>18.2.15</t>
  </si>
  <si>
    <t>CAMBIO EN SEGUIDORES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</si>
  <si>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</si>
  <si>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</si>
  <si>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</si>
  <si>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</si>
  <si>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</si>
  <si>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</si>
  <si>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</si>
  <si>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</si>
  <si>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</si>
  <si>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</si>
  <si>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</si>
  <si>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</si>
  <si>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</si>
  <si>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</si>
  <si>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</si>
  <si>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</si>
  <si>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</si>
  <si>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</si>
  <si>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</si>
  <si>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</si>
  <si>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</si>
  <si>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</si>
  <si>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</si>
  <si>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</si>
  <si>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</si>
  <si>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</si>
  <si>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</si>
  <si>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</si>
  <si>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</si>
  <si>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</si>
  <si>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</si>
  <si>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</si>
  <si>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</si>
  <si>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</si>
  <si>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</si>
  <si>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</si>
  <si>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</si>
  <si>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</si>
  <si>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</si>
  <si>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</si>
  <si>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</si>
  <si>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</si>
  <si>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</si>
  <si>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</si>
  <si>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</si>
  <si>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</si>
  <si>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</si>
  <si>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</si>
  <si>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</si>
  <si>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</si>
  <si>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</si>
  <si>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</si>
  <si>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</si>
  <si>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</si>
  <si>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</si>
  <si>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</si>
  <si>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</si>
  <si>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</si>
  <si>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</si>
  <si>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</si>
  <si>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</si>
  <si>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</si>
  <si>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</si>
  <si>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</si>
  <si>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</si>
  <si>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</si>
  <si>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</si>
  <si>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</si>
  <si>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</si>
  <si>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</si>
  <si>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</si>
  <si>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</si>
  <si>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</si>
  <si>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</si>
  <si>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</si>
  <si>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</si>
  <si>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</si>
  <si>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</si>
  <si>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</si>
  <si>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</si>
  <si>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</si>
  <si>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</si>
  <si>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</si>
  <si>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</si>
  <si>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</si>
  <si>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</si>
  <si>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</si>
  <si>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</si>
  <si>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</si>
  <si>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</si>
  <si>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</si>
  <si>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</si>
  <si>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</si>
  <si>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</si>
  <si>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</si>
  <si>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</si>
  <si>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</si>
  <si>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</si>
  <si>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</si>
  <si>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</si>
  <si>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FOLLOWERS (TODAY)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</si>
  <si>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</si>
  <si>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</si>
  <si>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</si>
  <si>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</si>
  <si>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</si>
  <si>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</si>
  <si>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</si>
  <si>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</si>
  <si>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</si>
  <si>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</si>
  <si>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</si>
  <si>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</si>
  <si>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</si>
  <si>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</si>
  <si>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CLICS PER POST (LAST MONTH)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</si>
  <si>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</si>
  <si>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</si>
  <si>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</si>
  <si>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</si>
  <si>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</si>
  <si>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</si>
  <si>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</si>
  <si>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</si>
  <si>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</si>
  <si>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</si>
  <si>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</si>
  <si>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</si>
  <si>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</si>
  <si>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</si>
  <si>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</si>
  <si>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</si>
  <si>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</si>
  <si>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</si>
  <si>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</si>
  <si>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</si>
  <si>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</si>
  <si>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</si>
  <si>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</si>
  <si>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</si>
  <si>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</si>
  <si>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</si>
  <si>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</si>
  <si>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</si>
  <si>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</si>
  <si>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</si>
  <si>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% OF CHANGE (LAST YEAR)</t>
  </si>
  <si>
    <t>18.11.8</t>
  </si>
  <si>
    <t>% OF CHANGE (LAST MONTH)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</si>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</sst>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Digital Marketing Strategy_(GanttPRO.com)_01 02 2021 10 3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Digital Marketing Strategy_(GanttPRO.com)_01 02 2021 10 35" TargetMode="External"/><Relationship Id="rId2" Type="http://schemas.openxmlformats.org/officeDocument/2006/relationships/hyperlink" Target="https://ganttpro.com?utm_source=excel_generated_footer_text_1&amp;title=Digital Marketing Strategy_(GanttPRO.com)_01 02 2021 10 35" TargetMode="External"/><Relationship Id="rId3" Type="http://schemas.openxmlformats.org/officeDocument/2006/relationships/hyperlink" Target="https://ganttpro.com?utm_source=excel_generated_footer_text_2&amp;title=Digital Marketing Strategy_(GanttPRO.com)_01 02 2021 10 3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44228.3162896412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44229.31628888889</v>
      </c>
      <c r="H6" s="8">
        <f>TODAY()+6</f>
        <v>44234.31628888889</v>
      </c>
      <c r="I6" s="7" t="s">
        <v>0</v>
      </c>
      <c r="J6" s="7">
        <v>0</v>
      </c>
      <c r="K6" s="7">
        <v>32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44229.31628888889</v>
      </c>
      <c r="H7" s="10">
        <f>TODAY()+1</f>
        <v>44229.31628888889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44232.31628888889</v>
      </c>
      <c r="H8" s="10">
        <f>TODAY()+4</f>
        <v>44232.31628888889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44233.31628888889</v>
      </c>
      <c r="H9" s="10">
        <f>TODAY()+6</f>
        <v>44234.31628888889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TODAY()+5</f>
        <v>44233.31628888889</v>
      </c>
      <c r="H10" s="10">
        <f>TODAY()+6</f>
        <v>44234.31628888889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44233.31628888889</v>
      </c>
      <c r="H11" s="10">
        <f>TODAY()+6</f>
        <v>44234.31628888889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44235.31628890046</v>
      </c>
      <c r="H12" s="8">
        <f>TODAY()+11</f>
        <v>44239.31628890046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44235.31628890046</v>
      </c>
      <c r="H13" s="10">
        <f>TODAY()+7</f>
        <v>44235.31628890046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44236.31628890046</v>
      </c>
      <c r="H14" s="10">
        <f>TODAY()+8</f>
        <v>44236.31628890046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TODAY()+11</f>
        <v>44239.31628890046</v>
      </c>
      <c r="H15" s="10">
        <f>TODAY()+11</f>
        <v>44239.31628890046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TODAY()+12</f>
        <v>44240.31628890046</v>
      </c>
      <c r="H16" s="8">
        <f>TODAY()+15</f>
        <v>44243.31628890046</v>
      </c>
      <c r="I16" s="7" t="s">
        <v>0</v>
      </c>
      <c r="J16" s="7">
        <v>0</v>
      </c>
      <c r="K16" s="7">
        <v>32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TODAY()+12</f>
        <v>44240.31628890046</v>
      </c>
      <c r="H17" s="10">
        <f>TODAY()+12</f>
        <v>44240.31628890046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44240.31628890046</v>
      </c>
      <c r="H18" s="10">
        <f>TODAY()+12</f>
        <v>44240.31628890046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44241.31628890046</v>
      </c>
      <c r="H19" s="10">
        <f>TODAY()+13</f>
        <v>44241.31628890046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44242.31628890046</v>
      </c>
      <c r="H20" s="10">
        <f>TODAY()+14</f>
        <v>44242.31628890046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44243.31628890046</v>
      </c>
      <c r="H21" s="10">
        <f>TODAY()+15</f>
        <v>44243.31628890046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TODAY()+19</f>
        <v>44247.31628890046</v>
      </c>
      <c r="H22" s="8">
        <f>TODAY()+20</f>
        <v>44248.31628890046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TODAY()+19</f>
        <v>44247.31628890046</v>
      </c>
      <c r="H23" s="10">
        <f>TODAY()+19</f>
        <v>44247.31628890046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TODAY()+19</f>
        <v>44247.316288912036</v>
      </c>
      <c r="H24" s="10">
        <f>TODAY()+19</f>
        <v>44247.316288912036</v>
      </c>
      <c r="I24" t="s">
        <v>0</v>
      </c>
      <c r="J24">
        <v>0</v>
      </c>
      <c r="K24">
        <v>0.02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44247.316288912036</v>
      </c>
      <c r="H25" s="10">
        <f>TODAY()+19</f>
        <v>44247.316288912036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44248.316288912036</v>
      </c>
      <c r="H26" s="10">
        <f>TODAY()+20</f>
        <v>44248.316288912036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44250.316288912036</v>
      </c>
      <c r="H27" s="8">
        <f>TODAY()+27</f>
        <v>44255.316288912036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44250.316288912036</v>
      </c>
      <c r="H28" s="10">
        <f>TODAY()+22</f>
        <v>44250.316288912036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TODAY()+25</f>
        <v>44253.316288912036</v>
      </c>
      <c r="H29" s="10">
        <f>TODAY()+25</f>
        <v>44253.316288912036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TODAY()+26</f>
        <v>44254.316288912036</v>
      </c>
      <c r="H30" s="10">
        <f>TODAY()+26</f>
        <v>44254.316288912036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TODAY()+26</f>
        <v>44254.316288912036</v>
      </c>
      <c r="H31" s="10">
        <f>TODAY()+26</f>
        <v>44254.316288912036</v>
      </c>
      <c r="I31" t="s">
        <v>0</v>
      </c>
      <c r="J31">
        <v>0</v>
      </c>
      <c r="K31">
        <v>0.02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44254.316288912036</v>
      </c>
      <c r="H32" s="10">
        <f>TODAY()+26</f>
        <v>44254.316288912036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TODAY()+27</f>
        <v>44255.316288912036</v>
      </c>
      <c r="H33" s="10">
        <f>TODAY()+27</f>
        <v>44255.316288912036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44257.316288912036</v>
      </c>
      <c r="H34" s="8">
        <f>TODAY()+32</f>
        <v>44260.316288912036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44257.316288912036</v>
      </c>
      <c r="H35" s="10">
        <f>TODAY()+29</f>
        <v>44257.316288912036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TODAY()+32</f>
        <v>44260.316288912036</v>
      </c>
      <c r="H36" s="10">
        <f>TODAY()+32</f>
        <v>44260.316288912036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TODAY()+33</f>
        <v>44261.316288912036</v>
      </c>
      <c r="H37" s="8">
        <f>TODAY()+40</f>
        <v>44268.31628892361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TODAY()+33</f>
        <v>44261.31628892361</v>
      </c>
      <c r="H38" s="10">
        <f>TODAY()+33</f>
        <v>44261.31628892361</v>
      </c>
      <c r="I38" t="s">
        <v>0</v>
      </c>
      <c r="J38">
        <v>0</v>
      </c>
      <c r="K38">
        <v>0.02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44261.31628892361</v>
      </c>
      <c r="H39" s="10">
        <f>TODAY()+33</f>
        <v>44261.31628892361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44262.31628892361</v>
      </c>
      <c r="H40" s="10">
        <f>TODAY()+34</f>
        <v>44262.31628892361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44263.31628892361</v>
      </c>
      <c r="H41" s="10">
        <f>TODAY()+35</f>
        <v>44263.31628892361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44264.31628892361</v>
      </c>
      <c r="H42" s="10">
        <f>TODAY()+36</f>
        <v>44264.31628892361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TODAY()+39</f>
        <v>44267.31628892361</v>
      </c>
      <c r="H43" s="10">
        <f>TODAY()+39</f>
        <v>44267.31628892361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TODAY()+40</f>
        <v>44268.31628892361</v>
      </c>
      <c r="H44" s="10">
        <f>TODAY()+40</f>
        <v>44268.31628892361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TODAY()+40</f>
        <v>44268.31628892361</v>
      </c>
      <c r="H45" s="10">
        <f>TODAY()+40</f>
        <v>44268.31628892361</v>
      </c>
      <c r="I45" t="s">
        <v>0</v>
      </c>
      <c r="J45">
        <v>0</v>
      </c>
      <c r="K45">
        <v>0.02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44269.31628892361</v>
      </c>
      <c r="H46" s="8">
        <f>TODAY()+47</f>
        <v>44275.31628892361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44269.31628892361</v>
      </c>
      <c r="H47" s="10">
        <f>TODAY()+41</f>
        <v>44269.31628892361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44270.31628892361</v>
      </c>
      <c r="H48" s="10">
        <f>TODAY()+42</f>
        <v>44270.31628892361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44271.31628892361</v>
      </c>
      <c r="H49" s="10">
        <f>TODAY()+43</f>
        <v>44271.31628892361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TODAY()+46</f>
        <v>44274.31628893518</v>
      </c>
      <c r="H50" s="10">
        <f>TODAY()+46</f>
        <v>44274.31628893518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TODAY()+47</f>
        <v>44275.31628893518</v>
      </c>
      <c r="H51" s="10">
        <f>TODAY()+47</f>
        <v>44275.31628893518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TODAY()+47</f>
        <v>44275.31628893518</v>
      </c>
      <c r="H52" s="10">
        <f>TODAY()+47</f>
        <v>44275.31628893518</v>
      </c>
      <c r="I52" t="s">
        <v>0</v>
      </c>
      <c r="J52">
        <v>0</v>
      </c>
      <c r="K52">
        <v>0.02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TODAY()+47</f>
        <v>44275.31628893518</v>
      </c>
      <c r="H53" s="10">
        <f>TODAY()+47</f>
        <v>44275.31628893518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TODAY()+49</f>
        <v>44277.31628893518</v>
      </c>
      <c r="H54" s="8">
        <f>TODAY()+61</f>
        <v>44289.31628893518</v>
      </c>
      <c r="I54" s="7" t="s">
        <v>0</v>
      </c>
      <c r="J54" s="7">
        <v>0</v>
      </c>
      <c r="K54" s="7">
        <v>72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TODAY()+49</f>
        <v>44277.31628893518</v>
      </c>
      <c r="H55" s="10">
        <f>TODAY()+49</f>
        <v>44277.31628893518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TODAY()+50</f>
        <v>44278.31628893518</v>
      </c>
      <c r="H56" s="10">
        <f>TODAY()+50</f>
        <v>44278.31628893518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TODAY()+53</f>
        <v>44281.31628893518</v>
      </c>
      <c r="H57" s="10">
        <f>TODAY()+53</f>
        <v>44281.31628893518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TODAY()+54</f>
        <v>44282.31628893518</v>
      </c>
      <c r="H58" s="10">
        <f>TODAY()+54</f>
        <v>44282.31628893518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TODAY()+54</f>
        <v>44282.31628893518</v>
      </c>
      <c r="H59" s="10">
        <f>TODAY()+54</f>
        <v>44282.31628893518</v>
      </c>
      <c r="I59" t="s">
        <v>0</v>
      </c>
      <c r="J59">
        <v>0</v>
      </c>
      <c r="K59">
        <v>0.02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TODAY()+54</f>
        <v>44282.31628893518</v>
      </c>
      <c r="H60" s="10">
        <f>TODAY()+54</f>
        <v>44282.31628893518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TODAY()+55</f>
        <v>44283.31628893518</v>
      </c>
      <c r="H61" s="10">
        <f>TODAY()+55</f>
        <v>44283.31628893518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TODAY()+56</f>
        <v>44284.31628893518</v>
      </c>
      <c r="H62" s="10">
        <f>TODAY()+56</f>
        <v>44284.31628893518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TODAY()+57</f>
        <v>44285.31628893518</v>
      </c>
      <c r="H63" s="10">
        <f>TODAY()+57</f>
        <v>44285.31628893518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TODAY()+60</f>
        <v>44288.31628893518</v>
      </c>
      <c r="H64" s="10">
        <f>TODAY()+60</f>
        <v>44288.31628893518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TODAY()+61</f>
        <v>44289.316288946764</v>
      </c>
      <c r="H65" s="10">
        <f>TODAY()+61</f>
        <v>44289.316288946764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TODAY()+61</f>
        <v>44289.316288946764</v>
      </c>
      <c r="H66" s="10">
        <f>TODAY()+61</f>
        <v>44289.316288946764</v>
      </c>
      <c r="I66" t="s">
        <v>0</v>
      </c>
      <c r="J66">
        <v>0</v>
      </c>
      <c r="K66">
        <v>0.02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TODAY()+62</f>
        <v>44290.316288946764</v>
      </c>
      <c r="H67" s="8">
        <f>TODAY()+82</f>
        <v>44310.316288946764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TODAY()+62</f>
        <v>44290.316288946764</v>
      </c>
      <c r="H68" s="10">
        <f>TODAY()+62</f>
        <v>44290.316288946764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TODAY()+63</f>
        <v>44291.316288946764</v>
      </c>
      <c r="H69" s="10">
        <f>TODAY()+64</f>
        <v>44292.316288946764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TODAY()+64</f>
        <v>44292.316288946764</v>
      </c>
      <c r="H70" s="10">
        <f>TODAY()+64</f>
        <v>44292.316288946764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TODAY()+67</f>
        <v>44295.316288946764</v>
      </c>
      <c r="H71" s="10">
        <f>TODAY()+67</f>
        <v>44295.316288946764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TODAY()+68</f>
        <v>44296.316288946764</v>
      </c>
      <c r="H72" s="10">
        <f>TODAY()+68</f>
        <v>44296.316288946764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TODAY()+68</f>
        <v>44296.316288946764</v>
      </c>
      <c r="H73" s="10">
        <f>TODAY()+68</f>
        <v>44296.316288946764</v>
      </c>
      <c r="I73" t="s">
        <v>0</v>
      </c>
      <c r="J73">
        <v>0</v>
      </c>
      <c r="K73">
        <v>0.02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TODAY()+68</f>
        <v>44296.316288946764</v>
      </c>
      <c r="H74" s="10">
        <f>TODAY()+68</f>
        <v>44296.316288946764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TODAY()+69</f>
        <v>44297.316288946764</v>
      </c>
      <c r="H75" s="10">
        <f>TODAY()+70</f>
        <v>44298.316288946764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TODAY()+70</f>
        <v>44298.316288946764</v>
      </c>
      <c r="H76" s="10">
        <f>TODAY()+71</f>
        <v>44299.316288946764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TODAY()+71</f>
        <v>44299.316288946764</v>
      </c>
      <c r="H77" s="10">
        <f>TODAY()+71</f>
        <v>44299.316288946764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TODAY()+74</f>
        <v>44302.31628895833</v>
      </c>
      <c r="H78" s="10">
        <f>TODAY()+74</f>
        <v>44302.31628895833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TODAY()+75</f>
        <v>44303.31628895833</v>
      </c>
      <c r="H79" s="10">
        <f>TODAY()+75</f>
        <v>44303.31628895833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TODAY()+75</f>
        <v>44303.31628895833</v>
      </c>
      <c r="H80" s="10">
        <f>TODAY()+75</f>
        <v>44303.31628895833</v>
      </c>
      <c r="I80" t="s">
        <v>0</v>
      </c>
      <c r="J80">
        <v>0</v>
      </c>
      <c r="K80">
        <v>0.02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TODAY()+75</f>
        <v>44303.31628895833</v>
      </c>
      <c r="H81" s="10">
        <f>TODAY()+75</f>
        <v>44303.31628895833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TODAY()+76</f>
        <v>44304.31628895833</v>
      </c>
      <c r="H82" s="10">
        <f>TODAY()+76</f>
        <v>44304.31628895833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TODAY()+77</f>
        <v>44305.31628895833</v>
      </c>
      <c r="H83" s="10">
        <f>TODAY()+77</f>
        <v>44305.31628895833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TODAY()+78</f>
        <v>44306.31628895833</v>
      </c>
      <c r="H84" s="10">
        <f>TODAY()+78</f>
        <v>44306.31628895833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TODAY()+81</f>
        <v>44309.31628895833</v>
      </c>
      <c r="H85" s="10">
        <f>TODAY()+81</f>
        <v>44309.31628895833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TODAY()+82</f>
        <v>44310.31628895833</v>
      </c>
      <c r="H86" s="10">
        <f>TODAY()+82</f>
        <v>44310.31628895833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TODAY()+82</f>
        <v>44310.31628895833</v>
      </c>
      <c r="H87" s="10">
        <f>TODAY()+82</f>
        <v>44310.31628895833</v>
      </c>
      <c r="I87" t="s">
        <v>0</v>
      </c>
      <c r="J87">
        <v>0</v>
      </c>
      <c r="K87">
        <v>0.02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TODAY()+82</f>
        <v>44310.31628895833</v>
      </c>
      <c r="H88" s="10">
        <f>TODAY()+82</f>
        <v>44310.31628895833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TODAY()+84</f>
        <v>44312.31628895833</v>
      </c>
      <c r="H89" s="8">
        <f>TODAY()+90</f>
        <v>44318.31628895833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TODAY()+84</f>
        <v>44312.31628895833</v>
      </c>
      <c r="H90" s="10">
        <f>TODAY()+84</f>
        <v>44312.31628895833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TODAY()+85</f>
        <v>44313.31628895833</v>
      </c>
      <c r="H91" s="10">
        <f>TODAY()+85</f>
        <v>44313.31628895833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TODAY()+88</f>
        <v>44316.31628895833</v>
      </c>
      <c r="H92" s="10">
        <f>TODAY()+88</f>
        <v>44316.31628895833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TODAY()+89</f>
        <v>44317.31628895833</v>
      </c>
      <c r="H93" s="10">
        <f>TODAY()+89</f>
        <v>44317.31628895833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TODAY()+89</f>
        <v>44317.31628895833</v>
      </c>
      <c r="H94" s="10">
        <f>TODAY()+89</f>
        <v>44317.31628895833</v>
      </c>
      <c r="I94" t="s">
        <v>0</v>
      </c>
      <c r="J94">
        <v>0</v>
      </c>
      <c r="K94">
        <v>0.02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TODAY()+89</f>
        <v>44317.31628895833</v>
      </c>
      <c r="H95" s="10">
        <f>TODAY()+89</f>
        <v>44317.31628895833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TODAY()+90</f>
        <v>44318.31628895833</v>
      </c>
      <c r="H96" s="10">
        <f>TODAY()+90</f>
        <v>44318.31628896991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TODAY()+92</f>
        <v>44320.31628896991</v>
      </c>
      <c r="H97" s="8">
        <f>TODAY()+97</f>
        <v>44325.31628896991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TODAY()+92</f>
        <v>44320.31628896991</v>
      </c>
      <c r="H98" s="10">
        <f>TODAY()+92</f>
        <v>44320.31628896991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TODAY()+95</f>
        <v>44323.31628896991</v>
      </c>
      <c r="H99" s="10">
        <f>TODAY()+95</f>
        <v>44323.31628896991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TODAY()+96</f>
        <v>44324.31628896991</v>
      </c>
      <c r="H100" s="10">
        <f>TODAY()+96</f>
        <v>44324.31628896991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TODAY()+96</f>
        <v>44324.31628896991</v>
      </c>
      <c r="H101" s="10">
        <f>TODAY()+96</f>
        <v>44324.31628896991</v>
      </c>
      <c r="I101" t="s">
        <v>0</v>
      </c>
      <c r="J101">
        <v>0</v>
      </c>
      <c r="K101">
        <v>0.02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TODAY()+96</f>
        <v>44324.31628896991</v>
      </c>
      <c r="H102" s="10">
        <f>TODAY()+96</f>
        <v>44324.31628896991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50</v>
      </c>
      <c r="E103"/>
      <c r="F103" t="s">
        <v>0</v>
      </c>
      <c r="G103" s="10">
        <f>TODAY()+97</f>
        <v>44325.31628896991</v>
      </c>
      <c r="H103" s="10">
        <f>TODAY()+97</f>
        <v>44325.31628896991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209</v>
      </c>
      <c r="C104" s="7" t="s">
        <v>210</v>
      </c>
      <c r="D104" s="7"/>
      <c r="E104" s="7"/>
      <c r="F104" s="7" t="s">
        <v>0</v>
      </c>
      <c r="G104" s="8">
        <f>TODAY()+99</f>
        <v>44327.31628896991</v>
      </c>
      <c r="H104" s="8">
        <f>TODAY()+104</f>
        <v>44332.31628896991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212</v>
      </c>
      <c r="E105"/>
      <c r="F105" t="s">
        <v>0</v>
      </c>
      <c r="G105" s="10">
        <f>TODAY()+99</f>
        <v>44327.31628896991</v>
      </c>
      <c r="H105" s="10">
        <f>TODAY()+99</f>
        <v>44327.31628896991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213</v>
      </c>
      <c r="C106" t="s">
        <v>0</v>
      </c>
      <c r="D106" t="s">
        <v>214</v>
      </c>
      <c r="E106"/>
      <c r="F106" t="s">
        <v>0</v>
      </c>
      <c r="G106" s="10">
        <f>TODAY()+102</f>
        <v>44330.31628896991</v>
      </c>
      <c r="H106" s="10">
        <f>TODAY()+102</f>
        <v>44330.31628896991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215</v>
      </c>
      <c r="C107" t="s">
        <v>0</v>
      </c>
      <c r="D107" t="s">
        <v>216</v>
      </c>
      <c r="E107"/>
      <c r="F107" t="s">
        <v>0</v>
      </c>
      <c r="G107" s="10">
        <f>TODAY()+103</f>
        <v>44331.31628896991</v>
      </c>
      <c r="H107" s="10">
        <f>TODAY()+103</f>
        <v>44331.31628896991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217</v>
      </c>
      <c r="C108" t="s">
        <v>0</v>
      </c>
      <c r="D108" t="s">
        <v>218</v>
      </c>
      <c r="E108"/>
      <c r="F108" t="s">
        <v>0</v>
      </c>
      <c r="G108" s="10">
        <f>TODAY()+103</f>
        <v>44331.31628896991</v>
      </c>
      <c r="H108" s="10">
        <f>TODAY()+103</f>
        <v>44331.31628896991</v>
      </c>
      <c r="I108" t="s">
        <v>0</v>
      </c>
      <c r="J108">
        <v>0</v>
      </c>
      <c r="K108">
        <v>0.02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219</v>
      </c>
      <c r="C109" t="s">
        <v>0</v>
      </c>
      <c r="D109" t="s">
        <v>220</v>
      </c>
      <c r="E109"/>
      <c r="F109" t="s">
        <v>0</v>
      </c>
      <c r="G109" s="10">
        <f>TODAY()+103</f>
        <v>44331.31628896991</v>
      </c>
      <c r="H109" s="10">
        <f>TODAY()+103</f>
        <v>44331.31628896991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221</v>
      </c>
      <c r="C110" t="s">
        <v>0</v>
      </c>
      <c r="D110" t="s">
        <v>222</v>
      </c>
      <c r="E110"/>
      <c r="F110" t="s">
        <v>0</v>
      </c>
      <c r="G110" s="10">
        <f>TODAY()+104</f>
        <v>44332.31628896991</v>
      </c>
      <c r="H110" s="10">
        <f>TODAY()+104</f>
        <v>44332.31628896991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223</v>
      </c>
      <c r="C111" s="7" t="s">
        <v>224</v>
      </c>
      <c r="D111" s="7"/>
      <c r="E111" s="7"/>
      <c r="F111" s="7" t="s">
        <v>0</v>
      </c>
      <c r="G111" s="8">
        <f>TODAY()+106</f>
        <v>44334.31628896991</v>
      </c>
      <c r="H111" s="8">
        <f>TODAY()+112</f>
        <v>44340.31628896991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225</v>
      </c>
      <c r="C112" t="s">
        <v>0</v>
      </c>
      <c r="D112" t="s">
        <v>226</v>
      </c>
      <c r="E112"/>
      <c r="F112" t="s">
        <v>0</v>
      </c>
      <c r="G112" s="10">
        <f>TODAY()+106</f>
        <v>44334.31628896991</v>
      </c>
      <c r="H112" s="10">
        <f>TODAY()+106</f>
        <v>44334.31628896991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227</v>
      </c>
      <c r="C113" t="s">
        <v>0</v>
      </c>
      <c r="D113" t="s">
        <v>228</v>
      </c>
      <c r="E113"/>
      <c r="F113" t="s">
        <v>0</v>
      </c>
      <c r="G113" s="10">
        <f>TODAY()+109</f>
        <v>44337.31628896991</v>
      </c>
      <c r="H113" s="10">
        <f>TODAY()+109</f>
        <v>44337.31628896991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229</v>
      </c>
      <c r="C114" t="s">
        <v>0</v>
      </c>
      <c r="D114" t="s">
        <v>230</v>
      </c>
      <c r="E114"/>
      <c r="F114" t="s">
        <v>0</v>
      </c>
      <c r="G114" s="10">
        <f>TODAY()+110</f>
        <v>44338.31628896991</v>
      </c>
      <c r="H114" s="10">
        <f>TODAY()+110</f>
        <v>44338.31628896991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231</v>
      </c>
      <c r="C115" t="s">
        <v>0</v>
      </c>
      <c r="D115" t="s">
        <v>232</v>
      </c>
      <c r="E115"/>
      <c r="F115" t="s">
        <v>0</v>
      </c>
      <c r="G115" s="10">
        <f>TODAY()+110</f>
        <v>44338.31628896991</v>
      </c>
      <c r="H115" s="10">
        <f>TODAY()+110</f>
        <v>44338.31628896991</v>
      </c>
      <c r="I115" t="s">
        <v>0</v>
      </c>
      <c r="J115">
        <v>0</v>
      </c>
      <c r="K115">
        <v>0.02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233</v>
      </c>
      <c r="C116" t="s">
        <v>0</v>
      </c>
      <c r="D116" t="s">
        <v>234</v>
      </c>
      <c r="E116"/>
      <c r="F116" t="s">
        <v>0</v>
      </c>
      <c r="G116" s="10">
        <f>TODAY()+110</f>
        <v>44338.316288981485</v>
      </c>
      <c r="H116" s="10">
        <f>TODAY()+110</f>
        <v>44338.316288981485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235</v>
      </c>
      <c r="C117" t="s">
        <v>0</v>
      </c>
      <c r="D117" t="s">
        <v>236</v>
      </c>
      <c r="E117"/>
      <c r="F117" t="s">
        <v>0</v>
      </c>
      <c r="G117" s="10">
        <f>TODAY()+111</f>
        <v>44339.316288981485</v>
      </c>
      <c r="H117" s="10">
        <f>TODAY()+111</f>
        <v>44339.316288981485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237</v>
      </c>
      <c r="C118" t="s">
        <v>0</v>
      </c>
      <c r="D118" t="s">
        <v>238</v>
      </c>
      <c r="E118"/>
      <c r="F118" t="s">
        <v>0</v>
      </c>
      <c r="G118" s="10">
        <f>TODAY()+112</f>
        <v>44340.316288981485</v>
      </c>
      <c r="H118" s="10">
        <f>TODAY()+112</f>
        <v>44340.316288981485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239</v>
      </c>
      <c r="C119" s="7" t="s">
        <v>240</v>
      </c>
      <c r="D119" s="7"/>
      <c r="E119" s="7"/>
      <c r="F119" s="7" t="s">
        <v>0</v>
      </c>
      <c r="G119" s="8">
        <f>TODAY()+116</f>
        <v>44344.316288981485</v>
      </c>
      <c r="H119" s="8">
        <f>TODAY()+124</f>
        <v>44352.316288981485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241</v>
      </c>
      <c r="C120" t="s">
        <v>0</v>
      </c>
      <c r="D120" t="s">
        <v>242</v>
      </c>
      <c r="E120"/>
      <c r="F120" t="s">
        <v>0</v>
      </c>
      <c r="G120" s="10">
        <f>TODAY()+116</f>
        <v>44344.316288981485</v>
      </c>
      <c r="H120" s="10">
        <f>TODAY()+116</f>
        <v>44344.316288981485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243</v>
      </c>
      <c r="C121" t="s">
        <v>0</v>
      </c>
      <c r="D121" t="s">
        <v>244</v>
      </c>
      <c r="E121"/>
      <c r="F121" t="s">
        <v>0</v>
      </c>
      <c r="G121" s="10">
        <f>TODAY()+117</f>
        <v>44345.316288981485</v>
      </c>
      <c r="H121" s="10">
        <f>TODAY()+117</f>
        <v>44345.316288981485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245</v>
      </c>
      <c r="C122" t="s">
        <v>0</v>
      </c>
      <c r="D122" t="s">
        <v>46</v>
      </c>
      <c r="E122"/>
      <c r="F122" t="s">
        <v>0</v>
      </c>
      <c r="G122" s="10">
        <f>TODAY()+117</f>
        <v>44345.316288981485</v>
      </c>
      <c r="H122" s="10">
        <f>TODAY()+117</f>
        <v>44345.316288981485</v>
      </c>
      <c r="I122" t="s">
        <v>0</v>
      </c>
      <c r="J122">
        <v>0</v>
      </c>
      <c r="K122">
        <v>0.02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246</v>
      </c>
      <c r="C123" t="s">
        <v>0</v>
      </c>
      <c r="D123" t="s">
        <v>247</v>
      </c>
      <c r="E123"/>
      <c r="F123" t="s">
        <v>0</v>
      </c>
      <c r="G123" s="10">
        <f>TODAY()+117</f>
        <v>44345.316288981485</v>
      </c>
      <c r="H123" s="10">
        <f>TODAY()+117</f>
        <v>44345.316288981485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248</v>
      </c>
      <c r="C124" t="s">
        <v>0</v>
      </c>
      <c r="D124" t="s">
        <v>249</v>
      </c>
      <c r="E124"/>
      <c r="F124" t="s">
        <v>0</v>
      </c>
      <c r="G124" s="10">
        <f>TODAY()+118</f>
        <v>44346.316288981485</v>
      </c>
      <c r="H124" s="10">
        <f>TODAY()+119</f>
        <v>44347.316288981485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250</v>
      </c>
      <c r="C125" t="s">
        <v>0</v>
      </c>
      <c r="D125" t="s">
        <v>251</v>
      </c>
      <c r="E125"/>
      <c r="F125" t="s">
        <v>0</v>
      </c>
      <c r="G125" s="10">
        <f>TODAY()+119</f>
        <v>44347.316288981485</v>
      </c>
      <c r="H125" s="10">
        <f>TODAY()+119</f>
        <v>44347.316288981485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252</v>
      </c>
      <c r="C126" t="s">
        <v>0</v>
      </c>
      <c r="D126" t="s">
        <v>253</v>
      </c>
      <c r="E126"/>
      <c r="F126" t="s">
        <v>0</v>
      </c>
      <c r="G126" s="10">
        <f>TODAY()+120</f>
        <v>44348.316288981485</v>
      </c>
      <c r="H126" s="10">
        <f>TODAY()+120</f>
        <v>44348.316288981485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254</v>
      </c>
      <c r="C127" t="s">
        <v>0</v>
      </c>
      <c r="D127" t="s">
        <v>255</v>
      </c>
      <c r="E127"/>
      <c r="F127" t="s">
        <v>0</v>
      </c>
      <c r="G127" s="10">
        <f>TODAY()+123</f>
        <v>44351.316288981485</v>
      </c>
      <c r="H127" s="10">
        <f>TODAY()+123</f>
        <v>44351.316288981485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256</v>
      </c>
      <c r="C128" t="s">
        <v>0</v>
      </c>
      <c r="D128" t="s">
        <v>257</v>
      </c>
      <c r="E128"/>
      <c r="F128" t="s">
        <v>0</v>
      </c>
      <c r="G128" s="10">
        <f>TODAY()+124</f>
        <v>44352.316288981485</v>
      </c>
      <c r="H128" s="10">
        <f>TODAY()+124</f>
        <v>44352.316288981485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258</v>
      </c>
      <c r="C129" t="s">
        <v>0</v>
      </c>
      <c r="D129" t="s">
        <v>259</v>
      </c>
      <c r="E129"/>
      <c r="F129" t="s">
        <v>0</v>
      </c>
      <c r="G129" s="10">
        <f>TODAY()+124</f>
        <v>44352.316288981485</v>
      </c>
      <c r="H129" s="10">
        <f>TODAY()+124</f>
        <v>44352.316288981485</v>
      </c>
      <c r="I129" t="s">
        <v>0</v>
      </c>
      <c r="J129">
        <v>0</v>
      </c>
      <c r="K129">
        <v>0.02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260</v>
      </c>
      <c r="C130" t="s">
        <v>0</v>
      </c>
      <c r="D130" t="s">
        <v>261</v>
      </c>
      <c r="E130"/>
      <c r="F130" t="s">
        <v>0</v>
      </c>
      <c r="G130" s="10">
        <f>TODAY()+124</f>
        <v>44352.316288981485</v>
      </c>
      <c r="H130" s="10">
        <f>TODAY()+124</f>
        <v>44352.316288981485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262</v>
      </c>
      <c r="C131" s="7" t="s">
        <v>263</v>
      </c>
      <c r="D131" s="7"/>
      <c r="E131" s="7"/>
      <c r="F131" s="7" t="s">
        <v>0</v>
      </c>
      <c r="G131" s="8">
        <f>TODAY()+126</f>
        <v>44354.316288981485</v>
      </c>
      <c r="H131" s="8">
        <f>TODAY()+131</f>
        <v>44359.316288981485</v>
      </c>
      <c r="I131" s="7" t="s">
        <v>0</v>
      </c>
      <c r="J131" s="7">
        <v>0</v>
      </c>
      <c r="K131" s="7">
        <v>32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264</v>
      </c>
      <c r="C132" t="s">
        <v>0</v>
      </c>
      <c r="D132" t="s">
        <v>265</v>
      </c>
      <c r="E132"/>
      <c r="F132" t="s">
        <v>0</v>
      </c>
      <c r="G132" s="10">
        <f>TODAY()+126</f>
        <v>44354.316288981485</v>
      </c>
      <c r="H132" s="10">
        <f>TODAY()+126</f>
        <v>44354.316288981485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266</v>
      </c>
      <c r="C133" t="s">
        <v>0</v>
      </c>
      <c r="D133" t="s">
        <v>267</v>
      </c>
      <c r="E133"/>
      <c r="F133" t="s">
        <v>0</v>
      </c>
      <c r="G133" s="10">
        <f>TODAY()+127</f>
        <v>44355.316288981485</v>
      </c>
      <c r="H133" s="10">
        <f>TODAY()+127</f>
        <v>44355.316288981485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268</v>
      </c>
      <c r="C134" t="s">
        <v>0</v>
      </c>
      <c r="D134" t="s">
        <v>269</v>
      </c>
      <c r="E134"/>
      <c r="F134" t="s">
        <v>0</v>
      </c>
      <c r="G134" s="10">
        <f>TODAY()+130</f>
        <v>44358.316288981485</v>
      </c>
      <c r="H134" s="10">
        <f>TODAY()+130</f>
        <v>44358.316288981485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270</v>
      </c>
      <c r="C135" t="s">
        <v>0</v>
      </c>
      <c r="D135" t="s">
        <v>271</v>
      </c>
      <c r="E135"/>
      <c r="F135" t="s">
        <v>0</v>
      </c>
      <c r="G135" s="10">
        <f>TODAY()+131</f>
        <v>44359.316288981485</v>
      </c>
      <c r="H135" s="10">
        <f>TODAY()+131</f>
        <v>44359.316288981485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272</v>
      </c>
      <c r="C136" t="s">
        <v>0</v>
      </c>
      <c r="D136" t="s">
        <v>273</v>
      </c>
      <c r="E136"/>
      <c r="F136" t="s">
        <v>0</v>
      </c>
      <c r="G136" s="10">
        <f>TODAY()+131</f>
        <v>44359.316288981485</v>
      </c>
      <c r="H136" s="10">
        <f>TODAY()+131</f>
        <v>44359.316288981485</v>
      </c>
      <c r="I136" t="s">
        <v>0</v>
      </c>
      <c r="J136">
        <v>0</v>
      </c>
      <c r="K136">
        <v>0.02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274</v>
      </c>
      <c r="C137" t="s">
        <v>0</v>
      </c>
      <c r="D137" t="s">
        <v>275</v>
      </c>
      <c r="E137"/>
      <c r="F137" t="s">
        <v>0</v>
      </c>
      <c r="G137" s="10">
        <f>TODAY()+131</f>
        <v>44359.316288981485</v>
      </c>
      <c r="H137" s="10">
        <f>TODAY()+131</f>
        <v>44359.316288981485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276</v>
      </c>
      <c r="C138" s="7" t="s">
        <v>277</v>
      </c>
      <c r="D138" s="7"/>
      <c r="E138" s="7"/>
      <c r="F138" s="7" t="s">
        <v>0</v>
      </c>
      <c r="G138" s="8">
        <f>TODAY()+133</f>
        <v>44361.316288981485</v>
      </c>
      <c r="H138" s="8">
        <f>TODAY()+140</f>
        <v>44368.316288981485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279</v>
      </c>
      <c r="E139"/>
      <c r="F139" t="s">
        <v>0</v>
      </c>
      <c r="G139" s="10">
        <f>TODAY()+133</f>
        <v>44361.31628899305</v>
      </c>
      <c r="H139" s="10">
        <f>TODAY()+133</f>
        <v>44361.31628899305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280</v>
      </c>
      <c r="C140" t="s">
        <v>0</v>
      </c>
      <c r="D140" t="s">
        <v>281</v>
      </c>
      <c r="E140"/>
      <c r="F140" t="s">
        <v>0</v>
      </c>
      <c r="G140" s="10">
        <f>TODAY()+134</f>
        <v>44362.31628899305</v>
      </c>
      <c r="H140" s="10">
        <f>TODAY()+134</f>
        <v>44362.31628899305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282</v>
      </c>
      <c r="C141" t="s">
        <v>0</v>
      </c>
      <c r="D141" t="s">
        <v>283</v>
      </c>
      <c r="E141"/>
      <c r="F141" t="s">
        <v>0</v>
      </c>
      <c r="G141" s="10">
        <f>TODAY()+137</f>
        <v>44365.31628899305</v>
      </c>
      <c r="H141" s="10">
        <f>TODAY()+137</f>
        <v>44365.31628899305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284</v>
      </c>
      <c r="C142" t="s">
        <v>0</v>
      </c>
      <c r="D142" t="s">
        <v>285</v>
      </c>
      <c r="E142"/>
      <c r="F142" t="s">
        <v>0</v>
      </c>
      <c r="G142" s="10">
        <f>TODAY()+138</f>
        <v>44366.31628899305</v>
      </c>
      <c r="H142" s="10">
        <f>TODAY()+138</f>
        <v>44366.31628899305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286</v>
      </c>
      <c r="C143" t="s">
        <v>0</v>
      </c>
      <c r="D143" t="s">
        <v>287</v>
      </c>
      <c r="E143"/>
      <c r="F143" t="s">
        <v>0</v>
      </c>
      <c r="G143" s="10">
        <f>TODAY()+138</f>
        <v>44366.31628899305</v>
      </c>
      <c r="H143" s="10">
        <f>TODAY()+138</f>
        <v>44366.31628899305</v>
      </c>
      <c r="I143" t="s">
        <v>0</v>
      </c>
      <c r="J143">
        <v>0</v>
      </c>
      <c r="K143">
        <v>0.02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288</v>
      </c>
      <c r="C144" t="s">
        <v>0</v>
      </c>
      <c r="D144" t="s">
        <v>289</v>
      </c>
      <c r="E144"/>
      <c r="F144" t="s">
        <v>0</v>
      </c>
      <c r="G144" s="10">
        <f>TODAY()+138</f>
        <v>44366.31628899305</v>
      </c>
      <c r="H144" s="10">
        <f>TODAY()+138</f>
        <v>44366.31628899305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290</v>
      </c>
      <c r="C145" t="s">
        <v>0</v>
      </c>
      <c r="D145" t="s">
        <v>291</v>
      </c>
      <c r="E145"/>
      <c r="F145" t="s">
        <v>0</v>
      </c>
      <c r="G145" s="10">
        <f>TODAY()+139</f>
        <v>44367.31628899305</v>
      </c>
      <c r="H145" s="10">
        <f>TODAY()+139</f>
        <v>44367.31628899305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291</v>
      </c>
      <c r="E146"/>
      <c r="F146" t="s">
        <v>0</v>
      </c>
      <c r="G146" s="10">
        <f>TODAY()+140</f>
        <v>44368.31628899305</v>
      </c>
      <c r="H146" s="10">
        <f>TODAY()+140</f>
        <v>44368.31628899305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293</v>
      </c>
      <c r="C147" s="7" t="s">
        <v>294</v>
      </c>
      <c r="D147" s="7"/>
      <c r="E147" s="7"/>
      <c r="F147" s="7" t="s">
        <v>0</v>
      </c>
      <c r="G147" s="8">
        <f>TODAY()+145</f>
        <v>44373.31628899305</v>
      </c>
      <c r="H147" s="8">
        <f>TODAY()+319</f>
        <v>44547.31628899305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295</v>
      </c>
      <c r="C148" s="7" t="s">
        <v>0</v>
      </c>
      <c r="D148" s="7" t="s">
        <v>143</v>
      </c>
      <c r="E148" s="7"/>
      <c r="F148" s="7" t="s">
        <v>0</v>
      </c>
      <c r="G148" s="8">
        <f>TODAY()+145</f>
        <v>44373.31628899305</v>
      </c>
      <c r="H148" s="8">
        <f>TODAY()+159</f>
        <v>44387.31628899305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296</v>
      </c>
      <c r="C149" t="s">
        <v>0</v>
      </c>
      <c r="D149" t="s">
        <v>0</v>
      </c>
      <c r="E149" t="s">
        <v>297</v>
      </c>
      <c r="F149" t="s">
        <v>0</v>
      </c>
      <c r="G149" s="10">
        <f>TODAY()+145</f>
        <v>44373.31628899305</v>
      </c>
      <c r="H149" s="10">
        <f>TODAY()+145</f>
        <v>44373.31628899305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298</v>
      </c>
      <c r="C150" t="s">
        <v>0</v>
      </c>
      <c r="D150" t="s">
        <v>0</v>
      </c>
      <c r="E150" t="s">
        <v>299</v>
      </c>
      <c r="F150" t="s">
        <v>0</v>
      </c>
      <c r="G150" s="10">
        <f>TODAY()+145</f>
        <v>44373.31628899305</v>
      </c>
      <c r="H150" s="10">
        <f>TODAY()+145</f>
        <v>44373.31628899305</v>
      </c>
      <c r="I150" t="s">
        <v>0</v>
      </c>
      <c r="J150">
        <v>0</v>
      </c>
      <c r="K150">
        <v>0.02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300</v>
      </c>
      <c r="C151" t="s">
        <v>0</v>
      </c>
      <c r="D151" t="s">
        <v>0</v>
      </c>
      <c r="E151" t="s">
        <v>301</v>
      </c>
      <c r="F151" t="s">
        <v>0</v>
      </c>
      <c r="G151" s="10">
        <f>TODAY()+145</f>
        <v>44373.31628899305</v>
      </c>
      <c r="H151" s="10">
        <f>TODAY()+145</f>
        <v>44373.31628899305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302</v>
      </c>
      <c r="C152" t="s">
        <v>0</v>
      </c>
      <c r="D152" t="s">
        <v>0</v>
      </c>
      <c r="E152" t="s">
        <v>303</v>
      </c>
      <c r="F152" t="s">
        <v>0</v>
      </c>
      <c r="G152" s="10">
        <f>TODAY()+146</f>
        <v>44374.31628899305</v>
      </c>
      <c r="H152" s="10">
        <f>TODAY()+146</f>
        <v>44374.31628899305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304</v>
      </c>
      <c r="C153" t="s">
        <v>0</v>
      </c>
      <c r="D153" t="s">
        <v>0</v>
      </c>
      <c r="E153" t="s">
        <v>305</v>
      </c>
      <c r="F153" t="s">
        <v>0</v>
      </c>
      <c r="G153" s="10">
        <f>TODAY()+147</f>
        <v>44375.31628899305</v>
      </c>
      <c r="H153" s="10">
        <f>TODAY()+147</f>
        <v>44375.31628899305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306</v>
      </c>
      <c r="C154" t="s">
        <v>0</v>
      </c>
      <c r="D154" t="s">
        <v>0</v>
      </c>
      <c r="E154" t="s">
        <v>307</v>
      </c>
      <c r="F154" t="s">
        <v>0</v>
      </c>
      <c r="G154" s="10">
        <f>TODAY()+148</f>
        <v>44376.31628899305</v>
      </c>
      <c r="H154" s="10">
        <f>TODAY()+148</f>
        <v>44376.31628899305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308</v>
      </c>
      <c r="C155" t="s">
        <v>0</v>
      </c>
      <c r="D155" t="s">
        <v>0</v>
      </c>
      <c r="E155" t="s">
        <v>309</v>
      </c>
      <c r="F155" t="s">
        <v>0</v>
      </c>
      <c r="G155" s="10">
        <f>TODAY()+151</f>
        <v>44379.31628899305</v>
      </c>
      <c r="H155" s="10">
        <f>TODAY()+151</f>
        <v>44379.31628899305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310</v>
      </c>
      <c r="C156" t="s">
        <v>0</v>
      </c>
      <c r="D156" t="s">
        <v>0</v>
      </c>
      <c r="E156" t="s">
        <v>311</v>
      </c>
      <c r="F156" t="s">
        <v>0</v>
      </c>
      <c r="G156" s="10">
        <f>TODAY()+152</f>
        <v>44380.31628899305</v>
      </c>
      <c r="H156" s="10">
        <f>TODAY()+152</f>
        <v>44380.31628899305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312</v>
      </c>
      <c r="C157" t="s">
        <v>0</v>
      </c>
      <c r="D157" t="s">
        <v>0</v>
      </c>
      <c r="E157" t="s">
        <v>313</v>
      </c>
      <c r="F157" t="s">
        <v>0</v>
      </c>
      <c r="G157" s="10">
        <f>TODAY()+152</f>
        <v>44380.31628899305</v>
      </c>
      <c r="H157" s="10">
        <f>TODAY()+152</f>
        <v>44380.31628899305</v>
      </c>
      <c r="I157" t="s">
        <v>0</v>
      </c>
      <c r="J157">
        <v>0</v>
      </c>
      <c r="K157">
        <v>0.02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314</v>
      </c>
      <c r="C158" t="s">
        <v>0</v>
      </c>
      <c r="D158" t="s">
        <v>0</v>
      </c>
      <c r="E158" t="s">
        <v>315</v>
      </c>
      <c r="F158" t="s">
        <v>0</v>
      </c>
      <c r="G158" s="10">
        <f>TODAY()+152</f>
        <v>44380.31628900463</v>
      </c>
      <c r="H158" s="10">
        <f>TODAY()+152</f>
        <v>44380.31628900463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316</v>
      </c>
      <c r="C159" t="s">
        <v>0</v>
      </c>
      <c r="D159" t="s">
        <v>0</v>
      </c>
      <c r="E159" t="s">
        <v>317</v>
      </c>
      <c r="F159" t="s">
        <v>0</v>
      </c>
      <c r="G159" s="10">
        <f>TODAY()+153</f>
        <v>44381.31628900463</v>
      </c>
      <c r="H159" s="10">
        <f>TODAY()+153</f>
        <v>44381.31628900463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318</v>
      </c>
      <c r="C160" t="s">
        <v>0</v>
      </c>
      <c r="D160" t="s">
        <v>0</v>
      </c>
      <c r="E160" t="s">
        <v>319</v>
      </c>
      <c r="F160" t="s">
        <v>0</v>
      </c>
      <c r="G160" s="10">
        <f>TODAY()+154</f>
        <v>44382.31628900463</v>
      </c>
      <c r="H160" s="10">
        <f>TODAY()+154</f>
        <v>44382.31628900463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320</v>
      </c>
      <c r="C161" t="s">
        <v>0</v>
      </c>
      <c r="D161" t="s">
        <v>0</v>
      </c>
      <c r="E161" t="s">
        <v>321</v>
      </c>
      <c r="F161" t="s">
        <v>0</v>
      </c>
      <c r="G161" s="10">
        <f>TODAY()+155</f>
        <v>44383.31628900463</v>
      </c>
      <c r="H161" s="10">
        <f>TODAY()+155</f>
        <v>44383.31628900463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322</v>
      </c>
      <c r="C162" t="s">
        <v>0</v>
      </c>
      <c r="D162" t="s">
        <v>0</v>
      </c>
      <c r="E162" t="s">
        <v>323</v>
      </c>
      <c r="F162" t="s">
        <v>0</v>
      </c>
      <c r="G162" s="10">
        <f>TODAY()+158</f>
        <v>44386.31628900463</v>
      </c>
      <c r="H162" s="10">
        <f>TODAY()+158</f>
        <v>44386.31628900463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324</v>
      </c>
      <c r="C163" t="s">
        <v>0</v>
      </c>
      <c r="D163" t="s">
        <v>0</v>
      </c>
      <c r="E163" t="s">
        <v>325</v>
      </c>
      <c r="F163" t="s">
        <v>0</v>
      </c>
      <c r="G163" s="10">
        <f>TODAY()+159</f>
        <v>44387.31628900463</v>
      </c>
      <c r="H163" s="10">
        <f>TODAY()+159</f>
        <v>44387.31628900463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326</v>
      </c>
      <c r="C164" s="7" t="s">
        <v>0</v>
      </c>
      <c r="D164" s="7" t="s">
        <v>327</v>
      </c>
      <c r="E164" s="7"/>
      <c r="F164" s="7" t="s">
        <v>0</v>
      </c>
      <c r="G164" s="8">
        <f>TODAY()+159</f>
        <v>44387.31628900463</v>
      </c>
      <c r="H164" s="8">
        <f>TODAY()+173</f>
        <v>44401.31628900463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328</v>
      </c>
      <c r="C165" t="s">
        <v>0</v>
      </c>
      <c r="D165" t="s">
        <v>0</v>
      </c>
      <c r="E165" t="s">
        <v>329</v>
      </c>
      <c r="F165" t="s">
        <v>0</v>
      </c>
      <c r="G165" s="10">
        <f>TODAY()+159</f>
        <v>44387.31628900463</v>
      </c>
      <c r="H165" s="10">
        <f>TODAY()+159</f>
        <v>44387.31628900463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330</v>
      </c>
      <c r="C166" t="s">
        <v>0</v>
      </c>
      <c r="D166" t="s">
        <v>0</v>
      </c>
      <c r="E166" t="s">
        <v>331</v>
      </c>
      <c r="F166" t="s">
        <v>0</v>
      </c>
      <c r="G166" s="10">
        <f>TODAY()+160</f>
        <v>44388.31628900463</v>
      </c>
      <c r="H166" s="10">
        <f>TODAY()+160</f>
        <v>44388.31628900463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332</v>
      </c>
      <c r="C167" t="s">
        <v>0</v>
      </c>
      <c r="D167" t="s">
        <v>0</v>
      </c>
      <c r="E167" t="s">
        <v>333</v>
      </c>
      <c r="F167" t="s">
        <v>0</v>
      </c>
      <c r="G167" s="10">
        <f>TODAY()+161</f>
        <v>44389.31628900463</v>
      </c>
      <c r="H167" s="10">
        <f>TODAY()+161</f>
        <v>44389.31628900463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334</v>
      </c>
      <c r="C168" t="s">
        <v>0</v>
      </c>
      <c r="D168" t="s">
        <v>0</v>
      </c>
      <c r="E168" t="s">
        <v>335</v>
      </c>
      <c r="F168" t="s">
        <v>0</v>
      </c>
      <c r="G168" s="10">
        <f>TODAY()+162</f>
        <v>44390.31628900463</v>
      </c>
      <c r="H168" s="10">
        <f>TODAY()+162</f>
        <v>44390.31628900463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336</v>
      </c>
      <c r="C169" t="s">
        <v>0</v>
      </c>
      <c r="D169" t="s">
        <v>0</v>
      </c>
      <c r="E169" t="s">
        <v>337</v>
      </c>
      <c r="F169" t="s">
        <v>0</v>
      </c>
      <c r="G169" s="10">
        <f>TODAY()+165</f>
        <v>44393.31628900463</v>
      </c>
      <c r="H169" s="10">
        <f>TODAY()+165</f>
        <v>44393.31628900463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338</v>
      </c>
      <c r="C170" t="s">
        <v>0</v>
      </c>
      <c r="D170" t="s">
        <v>0</v>
      </c>
      <c r="E170" t="s">
        <v>339</v>
      </c>
      <c r="F170" t="s">
        <v>0</v>
      </c>
      <c r="G170" s="10">
        <f>TODAY()+166</f>
        <v>44394.31628900463</v>
      </c>
      <c r="H170" s="10">
        <f>TODAY()+166</f>
        <v>44394.31628900463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340</v>
      </c>
      <c r="C171" t="s">
        <v>0</v>
      </c>
      <c r="D171" t="s">
        <v>0</v>
      </c>
      <c r="E171" t="s">
        <v>341</v>
      </c>
      <c r="F171" t="s">
        <v>0</v>
      </c>
      <c r="G171" s="10">
        <f>TODAY()+166</f>
        <v>44394.31628900463</v>
      </c>
      <c r="H171" s="10">
        <f>TODAY()+166</f>
        <v>44394.31628900463</v>
      </c>
      <c r="I171" t="s">
        <v>0</v>
      </c>
      <c r="J171">
        <v>0</v>
      </c>
      <c r="K171">
        <v>0.02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342</v>
      </c>
      <c r="C172" t="s">
        <v>0</v>
      </c>
      <c r="D172" t="s">
        <v>0</v>
      </c>
      <c r="E172" t="s">
        <v>343</v>
      </c>
      <c r="F172" t="s">
        <v>0</v>
      </c>
      <c r="G172" s="10">
        <f>TODAY()+166</f>
        <v>44394.31628900463</v>
      </c>
      <c r="H172" s="10">
        <f>TODAY()+166</f>
        <v>44394.31628900463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344</v>
      </c>
      <c r="C173" t="s">
        <v>0</v>
      </c>
      <c r="D173" t="s">
        <v>0</v>
      </c>
      <c r="E173" t="s">
        <v>345</v>
      </c>
      <c r="F173" t="s">
        <v>0</v>
      </c>
      <c r="G173" s="10">
        <f>TODAY()+167</f>
        <v>44395.31628900463</v>
      </c>
      <c r="H173" s="10">
        <f>TODAY()+167</f>
        <v>44395.31628900463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346</v>
      </c>
      <c r="C174" t="s">
        <v>0</v>
      </c>
      <c r="D174" t="s">
        <v>0</v>
      </c>
      <c r="E174" t="s">
        <v>347</v>
      </c>
      <c r="F174" t="s">
        <v>0</v>
      </c>
      <c r="G174" s="10">
        <f>TODAY()+168</f>
        <v>44396.31628900463</v>
      </c>
      <c r="H174" s="10">
        <f>TODAY()+168</f>
        <v>44396.31628900463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348</v>
      </c>
      <c r="C175" t="s">
        <v>0</v>
      </c>
      <c r="D175" t="s">
        <v>0</v>
      </c>
      <c r="E175" t="s">
        <v>349</v>
      </c>
      <c r="F175" t="s">
        <v>0</v>
      </c>
      <c r="G175" s="10">
        <f>TODAY()+169</f>
        <v>44397.31628900463</v>
      </c>
      <c r="H175" s="10">
        <f>TODAY()+169</f>
        <v>44397.31628900463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350</v>
      </c>
      <c r="C176" t="s">
        <v>0</v>
      </c>
      <c r="D176" t="s">
        <v>0</v>
      </c>
      <c r="E176" t="s">
        <v>351</v>
      </c>
      <c r="F176" t="s">
        <v>0</v>
      </c>
      <c r="G176" s="10">
        <f>TODAY()+172</f>
        <v>44400.31628900463</v>
      </c>
      <c r="H176" s="10">
        <f>TODAY()+172</f>
        <v>44400.31628900463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352</v>
      </c>
      <c r="C177" t="s">
        <v>0</v>
      </c>
      <c r="D177" t="s">
        <v>0</v>
      </c>
      <c r="E177" t="s">
        <v>353</v>
      </c>
      <c r="F177" t="s">
        <v>0</v>
      </c>
      <c r="G177" s="10">
        <f>TODAY()+173</f>
        <v>44401.316289016206</v>
      </c>
      <c r="H177" s="10">
        <f>TODAY()+173</f>
        <v>44401.316289016206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354</v>
      </c>
      <c r="C178" t="s">
        <v>0</v>
      </c>
      <c r="D178" t="s">
        <v>0</v>
      </c>
      <c r="E178" t="s">
        <v>355</v>
      </c>
      <c r="F178" t="s">
        <v>0</v>
      </c>
      <c r="G178" s="10">
        <f>TODAY()+173</f>
        <v>44401.316289016206</v>
      </c>
      <c r="H178" s="10">
        <f>TODAY()+173</f>
        <v>44401.316289016206</v>
      </c>
      <c r="I178" t="s">
        <v>0</v>
      </c>
      <c r="J178">
        <v>0</v>
      </c>
      <c r="K178">
        <v>0.02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356</v>
      </c>
      <c r="C179" t="s">
        <v>0</v>
      </c>
      <c r="D179" t="s">
        <v>0</v>
      </c>
      <c r="E179" t="s">
        <v>357</v>
      </c>
      <c r="F179" t="s">
        <v>0</v>
      </c>
      <c r="G179" s="10">
        <f>TODAY()+173</f>
        <v>44401.316289016206</v>
      </c>
      <c r="H179" s="10">
        <f>TODAY()+173</f>
        <v>44401.316289016206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358</v>
      </c>
      <c r="C180" s="7" t="s">
        <v>0</v>
      </c>
      <c r="D180" s="7" t="s">
        <v>359</v>
      </c>
      <c r="E180" s="7"/>
      <c r="F180" s="7" t="s">
        <v>0</v>
      </c>
      <c r="G180" s="8">
        <f>TODAY()+175</f>
        <v>44403.31628903935</v>
      </c>
      <c r="H180" s="8">
        <f>TODAY()+189</f>
        <v>44417.31628903935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360</v>
      </c>
      <c r="C181" t="s">
        <v>0</v>
      </c>
      <c r="D181" t="s">
        <v>0</v>
      </c>
      <c r="E181" t="s">
        <v>329</v>
      </c>
      <c r="F181" t="s">
        <v>0</v>
      </c>
      <c r="G181" s="10">
        <f>TODAY()+175</f>
        <v>44403.31628903935</v>
      </c>
      <c r="H181" s="10">
        <f>TODAY()+175</f>
        <v>44403.31628903935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361</v>
      </c>
      <c r="C182" t="s">
        <v>0</v>
      </c>
      <c r="D182" t="s">
        <v>0</v>
      </c>
      <c r="E182" t="s">
        <v>331</v>
      </c>
      <c r="F182" t="s">
        <v>0</v>
      </c>
      <c r="G182" s="10">
        <f>TODAY()+176</f>
        <v>44404.31628903935</v>
      </c>
      <c r="H182" s="10">
        <f>TODAY()+176</f>
        <v>44404.31628903935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362</v>
      </c>
      <c r="C183" t="s">
        <v>0</v>
      </c>
      <c r="D183" t="s">
        <v>0</v>
      </c>
      <c r="E183" t="s">
        <v>333</v>
      </c>
      <c r="F183" t="s">
        <v>0</v>
      </c>
      <c r="G183" s="10">
        <f>TODAY()+179</f>
        <v>44407.31628903935</v>
      </c>
      <c r="H183" s="10">
        <f>TODAY()+179</f>
        <v>44407.31628903935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363</v>
      </c>
      <c r="C184" t="s">
        <v>0</v>
      </c>
      <c r="D184" t="s">
        <v>0</v>
      </c>
      <c r="E184" t="s">
        <v>335</v>
      </c>
      <c r="F184" t="s">
        <v>0</v>
      </c>
      <c r="G184" s="10">
        <f>TODAY()+180</f>
        <v>44408.31628903935</v>
      </c>
      <c r="H184" s="10">
        <f>TODAY()+180</f>
        <v>44408.31628903935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364</v>
      </c>
      <c r="C185" t="s">
        <v>0</v>
      </c>
      <c r="D185" t="s">
        <v>0</v>
      </c>
      <c r="E185" t="s">
        <v>337</v>
      </c>
      <c r="F185" t="s">
        <v>0</v>
      </c>
      <c r="G185" s="10">
        <f>TODAY()+180</f>
        <v>44408.31628903935</v>
      </c>
      <c r="H185" s="10">
        <f>TODAY()+180</f>
        <v>44408.31628903935</v>
      </c>
      <c r="I185" t="s">
        <v>0</v>
      </c>
      <c r="J185">
        <v>0</v>
      </c>
      <c r="K185">
        <v>0.02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365</v>
      </c>
      <c r="C186" t="s">
        <v>0</v>
      </c>
      <c r="D186" t="s">
        <v>0</v>
      </c>
      <c r="E186" t="s">
        <v>339</v>
      </c>
      <c r="F186" t="s">
        <v>0</v>
      </c>
      <c r="G186" s="10">
        <f>TODAY()+180</f>
        <v>44408.31628903935</v>
      </c>
      <c r="H186" s="10">
        <f>TODAY()+180</f>
        <v>44408.31628903935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366</v>
      </c>
      <c r="C187" t="s">
        <v>0</v>
      </c>
      <c r="D187" t="s">
        <v>0</v>
      </c>
      <c r="E187" t="s">
        <v>341</v>
      </c>
      <c r="F187" t="s">
        <v>0</v>
      </c>
      <c r="G187" s="10">
        <f>TODAY()+181</f>
        <v>44409.31628903935</v>
      </c>
      <c r="H187" s="10">
        <f>TODAY()+181</f>
        <v>44409.31628903935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367</v>
      </c>
      <c r="C188" t="s">
        <v>0</v>
      </c>
      <c r="D188" t="s">
        <v>0</v>
      </c>
      <c r="E188" t="s">
        <v>343</v>
      </c>
      <c r="F188" t="s">
        <v>0</v>
      </c>
      <c r="G188" s="10">
        <f>TODAY()+182</f>
        <v>44410.31628903935</v>
      </c>
      <c r="H188" s="10">
        <f>TODAY()+182</f>
        <v>44410.31628903935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368</v>
      </c>
      <c r="C189" t="s">
        <v>0</v>
      </c>
      <c r="D189" t="s">
        <v>0</v>
      </c>
      <c r="E189" t="s">
        <v>345</v>
      </c>
      <c r="F189" t="s">
        <v>0</v>
      </c>
      <c r="G189" s="10">
        <f>TODAY()+183</f>
        <v>44411.31628903935</v>
      </c>
      <c r="H189" s="10">
        <f>TODAY()+183</f>
        <v>44411.31628903935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369</v>
      </c>
      <c r="C190" t="s">
        <v>0</v>
      </c>
      <c r="D190" t="s">
        <v>0</v>
      </c>
      <c r="E190" t="s">
        <v>347</v>
      </c>
      <c r="F190" t="s">
        <v>0</v>
      </c>
      <c r="G190" s="10">
        <f>TODAY()+186</f>
        <v>44414.31628903935</v>
      </c>
      <c r="H190" s="10">
        <f>TODAY()+186</f>
        <v>44414.31628903935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370</v>
      </c>
      <c r="C191" t="s">
        <v>0</v>
      </c>
      <c r="D191" t="s">
        <v>0</v>
      </c>
      <c r="E191" t="s">
        <v>349</v>
      </c>
      <c r="F191" t="s">
        <v>0</v>
      </c>
      <c r="G191" s="10">
        <f>TODAY()+187</f>
        <v>44415.31628903935</v>
      </c>
      <c r="H191" s="10">
        <f>TODAY()+187</f>
        <v>44415.31628903935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371</v>
      </c>
      <c r="C192" t="s">
        <v>0</v>
      </c>
      <c r="D192" t="s">
        <v>0</v>
      </c>
      <c r="E192" t="s">
        <v>351</v>
      </c>
      <c r="F192" t="s">
        <v>0</v>
      </c>
      <c r="G192" s="10">
        <f>TODAY()+187</f>
        <v>44415.31628903935</v>
      </c>
      <c r="H192" s="10">
        <f>TODAY()+187</f>
        <v>44415.31628903935</v>
      </c>
      <c r="I192" t="s">
        <v>0</v>
      </c>
      <c r="J192">
        <v>0</v>
      </c>
      <c r="K192">
        <v>0.02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372</v>
      </c>
      <c r="C193" t="s">
        <v>0</v>
      </c>
      <c r="D193" t="s">
        <v>0</v>
      </c>
      <c r="E193" t="s">
        <v>353</v>
      </c>
      <c r="F193" t="s">
        <v>0</v>
      </c>
      <c r="G193" s="10">
        <f>TODAY()+187</f>
        <v>44415.31628903935</v>
      </c>
      <c r="H193" s="10">
        <f>TODAY()+187</f>
        <v>44415.31628903935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373</v>
      </c>
      <c r="C194" t="s">
        <v>0</v>
      </c>
      <c r="D194" t="s">
        <v>0</v>
      </c>
      <c r="E194" t="s">
        <v>355</v>
      </c>
      <c r="F194" t="s">
        <v>0</v>
      </c>
      <c r="G194" s="10">
        <f>TODAY()+188</f>
        <v>44416.31628903935</v>
      </c>
      <c r="H194" s="10">
        <f>TODAY()+188</f>
        <v>44416.31628905093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374</v>
      </c>
      <c r="C195" t="s">
        <v>0</v>
      </c>
      <c r="D195" t="s">
        <v>0</v>
      </c>
      <c r="E195" t="s">
        <v>357</v>
      </c>
      <c r="F195" t="s">
        <v>0</v>
      </c>
      <c r="G195" s="10">
        <f>TODAY()+189</f>
        <v>44417.31628905093</v>
      </c>
      <c r="H195" s="10">
        <f>TODAY()+189</f>
        <v>44417.31628905093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375</v>
      </c>
      <c r="C196" s="7" t="s">
        <v>0</v>
      </c>
      <c r="D196" s="7" t="s">
        <v>376</v>
      </c>
      <c r="E196" s="7"/>
      <c r="F196" s="7" t="s">
        <v>0</v>
      </c>
      <c r="G196" s="8">
        <f>TODAY()+193</f>
        <v>44421.31628905093</v>
      </c>
      <c r="H196" s="8">
        <f>TODAY()+207</f>
        <v>44435.31628905093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377</v>
      </c>
      <c r="C197" t="s">
        <v>0</v>
      </c>
      <c r="D197" t="s">
        <v>0</v>
      </c>
      <c r="E197" t="s">
        <v>329</v>
      </c>
      <c r="F197" t="s">
        <v>0</v>
      </c>
      <c r="G197" s="10">
        <f>TODAY()+193</f>
        <v>44421.31628905093</v>
      </c>
      <c r="H197" s="10">
        <f>TODAY()+193</f>
        <v>44421.31628905093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378</v>
      </c>
      <c r="C198" t="s">
        <v>0</v>
      </c>
      <c r="D198" t="s">
        <v>0</v>
      </c>
      <c r="E198" t="s">
        <v>331</v>
      </c>
      <c r="F198" t="s">
        <v>0</v>
      </c>
      <c r="G198" s="10">
        <f>TODAY()+194</f>
        <v>44422.31628905093</v>
      </c>
      <c r="H198" s="10">
        <f>TODAY()+194</f>
        <v>44422.31628905093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379</v>
      </c>
      <c r="C199" t="s">
        <v>0</v>
      </c>
      <c r="D199" t="s">
        <v>0</v>
      </c>
      <c r="E199" t="s">
        <v>333</v>
      </c>
      <c r="F199" t="s">
        <v>0</v>
      </c>
      <c r="G199" s="10">
        <f>TODAY()+194</f>
        <v>44422.31628905093</v>
      </c>
      <c r="H199" s="10">
        <f>TODAY()+194</f>
        <v>44422.31628905093</v>
      </c>
      <c r="I199" t="s">
        <v>0</v>
      </c>
      <c r="J199">
        <v>0</v>
      </c>
      <c r="K199">
        <v>0.02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380</v>
      </c>
      <c r="C200" t="s">
        <v>0</v>
      </c>
      <c r="D200" t="s">
        <v>0</v>
      </c>
      <c r="E200" t="s">
        <v>335</v>
      </c>
      <c r="F200" t="s">
        <v>0</v>
      </c>
      <c r="G200" s="10">
        <f>TODAY()+194</f>
        <v>44422.31628905093</v>
      </c>
      <c r="H200" s="10">
        <f>TODAY()+194</f>
        <v>44422.31628905093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381</v>
      </c>
      <c r="C201" t="s">
        <v>0</v>
      </c>
      <c r="D201" t="s">
        <v>0</v>
      </c>
      <c r="E201" t="s">
        <v>337</v>
      </c>
      <c r="F201" t="s">
        <v>0</v>
      </c>
      <c r="G201" s="10">
        <f>TODAY()+195</f>
        <v>44423.31628905093</v>
      </c>
      <c r="H201" s="10">
        <f>TODAY()+195</f>
        <v>44423.31628905093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382</v>
      </c>
      <c r="C202" t="s">
        <v>0</v>
      </c>
      <c r="D202" t="s">
        <v>0</v>
      </c>
      <c r="E202" t="s">
        <v>339</v>
      </c>
      <c r="F202" t="s">
        <v>0</v>
      </c>
      <c r="G202" s="10">
        <f>TODAY()+196</f>
        <v>44424.3162891088</v>
      </c>
      <c r="H202" s="10">
        <f>TODAY()+196</f>
        <v>44424.3162891088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383</v>
      </c>
      <c r="C203" t="s">
        <v>0</v>
      </c>
      <c r="D203" t="s">
        <v>0</v>
      </c>
      <c r="E203" t="s">
        <v>341</v>
      </c>
      <c r="F203" t="s">
        <v>0</v>
      </c>
      <c r="G203" s="10">
        <f>TODAY()+197</f>
        <v>44425.3162891088</v>
      </c>
      <c r="H203" s="10">
        <f>TODAY()+197</f>
        <v>44425.3162891088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384</v>
      </c>
      <c r="C204" t="s">
        <v>0</v>
      </c>
      <c r="D204" t="s">
        <v>0</v>
      </c>
      <c r="E204" t="s">
        <v>343</v>
      </c>
      <c r="F204" t="s">
        <v>0</v>
      </c>
      <c r="G204" s="10">
        <f>TODAY()+200</f>
        <v>44428.3162891088</v>
      </c>
      <c r="H204" s="10">
        <f>TODAY()+200</f>
        <v>44428.3162891088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385</v>
      </c>
      <c r="C205" t="s">
        <v>0</v>
      </c>
      <c r="D205" t="s">
        <v>0</v>
      </c>
      <c r="E205" t="s">
        <v>345</v>
      </c>
      <c r="F205" t="s">
        <v>0</v>
      </c>
      <c r="G205" s="10">
        <f>TODAY()+201</f>
        <v>44429.3162891088</v>
      </c>
      <c r="H205" s="10">
        <f>TODAY()+201</f>
        <v>44429.3162891088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386</v>
      </c>
      <c r="C206" t="s">
        <v>0</v>
      </c>
      <c r="D206" t="s">
        <v>0</v>
      </c>
      <c r="E206" t="s">
        <v>347</v>
      </c>
      <c r="F206" t="s">
        <v>0</v>
      </c>
      <c r="G206" s="10">
        <f>TODAY()+201</f>
        <v>44429.3162891088</v>
      </c>
      <c r="H206" s="10">
        <f>TODAY()+201</f>
        <v>44429.3162891088</v>
      </c>
      <c r="I206" t="s">
        <v>0</v>
      </c>
      <c r="J206">
        <v>0</v>
      </c>
      <c r="K206">
        <v>0.02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387</v>
      </c>
      <c r="C207" t="s">
        <v>0</v>
      </c>
      <c r="D207" t="s">
        <v>0</v>
      </c>
      <c r="E207" t="s">
        <v>349</v>
      </c>
      <c r="F207" t="s">
        <v>0</v>
      </c>
      <c r="G207" s="10">
        <f>TODAY()+201</f>
        <v>44429.3162891088</v>
      </c>
      <c r="H207" s="10">
        <f>TODAY()+201</f>
        <v>44429.3162891088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388</v>
      </c>
      <c r="C208" t="s">
        <v>0</v>
      </c>
      <c r="D208" t="s">
        <v>0</v>
      </c>
      <c r="E208" t="s">
        <v>351</v>
      </c>
      <c r="F208" t="s">
        <v>0</v>
      </c>
      <c r="G208" s="10">
        <f>TODAY()+202</f>
        <v>44430.3162891088</v>
      </c>
      <c r="H208" s="10">
        <f>TODAY()+202</f>
        <v>44430.3162891088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389</v>
      </c>
      <c r="C209" t="s">
        <v>0</v>
      </c>
      <c r="D209" t="s">
        <v>0</v>
      </c>
      <c r="E209" t="s">
        <v>353</v>
      </c>
      <c r="F209" t="s">
        <v>0</v>
      </c>
      <c r="G209" s="10">
        <f>TODAY()+203</f>
        <v>44431.3162891088</v>
      </c>
      <c r="H209" s="10">
        <f>TODAY()+203</f>
        <v>44431.3162891088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390</v>
      </c>
      <c r="C210" t="s">
        <v>0</v>
      </c>
      <c r="D210" t="s">
        <v>0</v>
      </c>
      <c r="E210" t="s">
        <v>355</v>
      </c>
      <c r="F210" t="s">
        <v>0</v>
      </c>
      <c r="G210" s="10">
        <f>TODAY()+204</f>
        <v>44432.31628912037</v>
      </c>
      <c r="H210" s="10">
        <f>TODAY()+204</f>
        <v>44432.31628912037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391</v>
      </c>
      <c r="C211" t="s">
        <v>0</v>
      </c>
      <c r="D211" t="s">
        <v>0</v>
      </c>
      <c r="E211" t="s">
        <v>357</v>
      </c>
      <c r="F211" t="s">
        <v>0</v>
      </c>
      <c r="G211" s="10">
        <f>TODAY()+207</f>
        <v>44435.31628912037</v>
      </c>
      <c r="H211" s="10">
        <f>TODAY()+207</f>
        <v>44435.31628912037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392</v>
      </c>
      <c r="C212" s="7" t="s">
        <v>0</v>
      </c>
      <c r="D212" s="7" t="s">
        <v>393</v>
      </c>
      <c r="E212" s="7"/>
      <c r="F212" s="7" t="s">
        <v>0</v>
      </c>
      <c r="G212" s="8">
        <f>TODAY()+208</f>
        <v>44436.31628912037</v>
      </c>
      <c r="H212" s="8">
        <f>TODAY()+222</f>
        <v>44450.31628912037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394</v>
      </c>
      <c r="C213" t="s">
        <v>0</v>
      </c>
      <c r="D213" t="s">
        <v>0</v>
      </c>
      <c r="E213" t="s">
        <v>329</v>
      </c>
      <c r="F213" t="s">
        <v>0</v>
      </c>
      <c r="G213" s="10">
        <f>TODAY()+208</f>
        <v>44436.31628912037</v>
      </c>
      <c r="H213" s="10">
        <f>TODAY()+208</f>
        <v>44436.31628912037</v>
      </c>
      <c r="I213" t="s">
        <v>0</v>
      </c>
      <c r="J213">
        <v>0</v>
      </c>
      <c r="K213">
        <v>0.02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395</v>
      </c>
      <c r="C214" t="s">
        <v>0</v>
      </c>
      <c r="D214" t="s">
        <v>0</v>
      </c>
      <c r="E214" t="s">
        <v>331</v>
      </c>
      <c r="F214" t="s">
        <v>0</v>
      </c>
      <c r="G214" s="10">
        <f>TODAY()+208</f>
        <v>44436.31628912037</v>
      </c>
      <c r="H214" s="10">
        <f>TODAY()+208</f>
        <v>44436.31628912037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396</v>
      </c>
      <c r="C215" t="s">
        <v>0</v>
      </c>
      <c r="D215" t="s">
        <v>0</v>
      </c>
      <c r="E215" t="s">
        <v>333</v>
      </c>
      <c r="F215" t="s">
        <v>0</v>
      </c>
      <c r="G215" s="10">
        <f>TODAY()+209</f>
        <v>44437.31628912037</v>
      </c>
      <c r="H215" s="10">
        <f>TODAY()+209</f>
        <v>44437.31628912037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397</v>
      </c>
      <c r="C216" t="s">
        <v>0</v>
      </c>
      <c r="D216" t="s">
        <v>0</v>
      </c>
      <c r="E216" t="s">
        <v>335</v>
      </c>
      <c r="F216" t="s">
        <v>0</v>
      </c>
      <c r="G216" s="10">
        <f>TODAY()+210</f>
        <v>44438.31628912037</v>
      </c>
      <c r="H216" s="10">
        <f>TODAY()+210</f>
        <v>44438.31628912037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398</v>
      </c>
      <c r="C217" t="s">
        <v>0</v>
      </c>
      <c r="D217" t="s">
        <v>0</v>
      </c>
      <c r="E217" t="s">
        <v>337</v>
      </c>
      <c r="F217" t="s">
        <v>0</v>
      </c>
      <c r="G217" s="10">
        <f>TODAY()+211</f>
        <v>44439.31628912037</v>
      </c>
      <c r="H217" s="10">
        <f>TODAY()+211</f>
        <v>44439.31628912037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399</v>
      </c>
      <c r="C218" t="s">
        <v>0</v>
      </c>
      <c r="D218" t="s">
        <v>0</v>
      </c>
      <c r="E218" t="s">
        <v>339</v>
      </c>
      <c r="F218" t="s">
        <v>0</v>
      </c>
      <c r="G218" s="10">
        <f>TODAY()+214</f>
        <v>44442.31628912037</v>
      </c>
      <c r="H218" s="10">
        <f>TODAY()+214</f>
        <v>44442.31628912037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400</v>
      </c>
      <c r="C219" t="s">
        <v>0</v>
      </c>
      <c r="D219" t="s">
        <v>0</v>
      </c>
      <c r="E219" t="s">
        <v>341</v>
      </c>
      <c r="F219" t="s">
        <v>0</v>
      </c>
      <c r="G219" s="10">
        <f>TODAY()+215</f>
        <v>44443.31628912037</v>
      </c>
      <c r="H219" s="10">
        <f>TODAY()+215</f>
        <v>44443.31628912037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401</v>
      </c>
      <c r="C220" t="s">
        <v>0</v>
      </c>
      <c r="D220" t="s">
        <v>0</v>
      </c>
      <c r="E220" t="s">
        <v>343</v>
      </c>
      <c r="F220" t="s">
        <v>0</v>
      </c>
      <c r="G220" s="10">
        <f>TODAY()+215</f>
        <v>44443.31628912037</v>
      </c>
      <c r="H220" s="10">
        <f>TODAY()+215</f>
        <v>44443.31628912037</v>
      </c>
      <c r="I220" t="s">
        <v>0</v>
      </c>
      <c r="J220">
        <v>0</v>
      </c>
      <c r="K220">
        <v>0.02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402</v>
      </c>
      <c r="C221" t="s">
        <v>0</v>
      </c>
      <c r="D221" t="s">
        <v>0</v>
      </c>
      <c r="E221" t="s">
        <v>345</v>
      </c>
      <c r="F221" t="s">
        <v>0</v>
      </c>
      <c r="G221" s="10">
        <f>TODAY()+215</f>
        <v>44443.31628912037</v>
      </c>
      <c r="H221" s="10">
        <f>TODAY()+215</f>
        <v>44443.31628912037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403</v>
      </c>
      <c r="C222" t="s">
        <v>0</v>
      </c>
      <c r="D222" t="s">
        <v>0</v>
      </c>
      <c r="E222" t="s">
        <v>347</v>
      </c>
      <c r="F222" t="s">
        <v>0</v>
      </c>
      <c r="G222" s="10">
        <f>TODAY()+216</f>
        <v>44444.31628912037</v>
      </c>
      <c r="H222" s="10">
        <f>TODAY()+216</f>
        <v>44444.31628912037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404</v>
      </c>
      <c r="C223" t="s">
        <v>0</v>
      </c>
      <c r="D223" t="s">
        <v>0</v>
      </c>
      <c r="E223" t="s">
        <v>349</v>
      </c>
      <c r="F223" t="s">
        <v>0</v>
      </c>
      <c r="G223" s="10">
        <f>TODAY()+217</f>
        <v>44445.316289131944</v>
      </c>
      <c r="H223" s="10">
        <f>TODAY()+217</f>
        <v>44445.316289131944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405</v>
      </c>
      <c r="C224" t="s">
        <v>0</v>
      </c>
      <c r="D224" t="s">
        <v>0</v>
      </c>
      <c r="E224" t="s">
        <v>351</v>
      </c>
      <c r="F224" t="s">
        <v>0</v>
      </c>
      <c r="G224" s="10">
        <f>TODAY()+218</f>
        <v>44446.316289131944</v>
      </c>
      <c r="H224" s="10">
        <f>TODAY()+218</f>
        <v>44446.316289131944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406</v>
      </c>
      <c r="C225" t="s">
        <v>0</v>
      </c>
      <c r="D225" t="s">
        <v>0</v>
      </c>
      <c r="E225" t="s">
        <v>353</v>
      </c>
      <c r="F225" t="s">
        <v>0</v>
      </c>
      <c r="G225" s="10">
        <f>TODAY()+221</f>
        <v>44449.316289131944</v>
      </c>
      <c r="H225" s="10">
        <f>TODAY()+221</f>
        <v>44449.316289131944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407</v>
      </c>
      <c r="C226" t="s">
        <v>0</v>
      </c>
      <c r="D226" t="s">
        <v>0</v>
      </c>
      <c r="E226" t="s">
        <v>355</v>
      </c>
      <c r="F226" t="s">
        <v>0</v>
      </c>
      <c r="G226" s="10">
        <f>TODAY()+222</f>
        <v>44450.316289131944</v>
      </c>
      <c r="H226" s="10">
        <f>TODAY()+222</f>
        <v>44450.316289131944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408</v>
      </c>
      <c r="C227" t="s">
        <v>0</v>
      </c>
      <c r="D227" t="s">
        <v>0</v>
      </c>
      <c r="E227" t="s">
        <v>357</v>
      </c>
      <c r="F227" t="s">
        <v>0</v>
      </c>
      <c r="G227" s="10">
        <f>TODAY()+222</f>
        <v>44450.316289131944</v>
      </c>
      <c r="H227" s="10">
        <f>TODAY()+222</f>
        <v>44450.316289131944</v>
      </c>
      <c r="I227" t="s">
        <v>0</v>
      </c>
      <c r="J227">
        <v>0</v>
      </c>
      <c r="K227">
        <v>0.02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409</v>
      </c>
      <c r="C228" s="7" t="s">
        <v>0</v>
      </c>
      <c r="D228" s="7" t="s">
        <v>410</v>
      </c>
      <c r="E228" s="7"/>
      <c r="F228" s="7" t="s">
        <v>0</v>
      </c>
      <c r="G228" s="8">
        <f>TODAY()+223</f>
        <v>44451.316289131944</v>
      </c>
      <c r="H228" s="8">
        <f>TODAY()+237</f>
        <v>44465.316289131944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411</v>
      </c>
      <c r="C229" t="s">
        <v>0</v>
      </c>
      <c r="D229" t="s">
        <v>0</v>
      </c>
      <c r="E229" t="s">
        <v>329</v>
      </c>
      <c r="F229" t="s">
        <v>0</v>
      </c>
      <c r="G229" s="10">
        <f>TODAY()+223</f>
        <v>44451.316289131944</v>
      </c>
      <c r="H229" s="10">
        <f>TODAY()+223</f>
        <v>44451.316289131944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412</v>
      </c>
      <c r="C230" t="s">
        <v>0</v>
      </c>
      <c r="D230" t="s">
        <v>0</v>
      </c>
      <c r="E230" t="s">
        <v>331</v>
      </c>
      <c r="F230" t="s">
        <v>0</v>
      </c>
      <c r="G230" s="10">
        <f>TODAY()+224</f>
        <v>44452.316289131944</v>
      </c>
      <c r="H230" s="10">
        <f>TODAY()+224</f>
        <v>44452.316289131944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413</v>
      </c>
      <c r="C231" t="s">
        <v>0</v>
      </c>
      <c r="D231" t="s">
        <v>0</v>
      </c>
      <c r="E231" t="s">
        <v>333</v>
      </c>
      <c r="F231" t="s">
        <v>0</v>
      </c>
      <c r="G231" s="10">
        <f>TODAY()+225</f>
        <v>44453.316289131944</v>
      </c>
      <c r="H231" s="10">
        <f>TODAY()+225</f>
        <v>44453.316289131944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414</v>
      </c>
      <c r="C232" t="s">
        <v>0</v>
      </c>
      <c r="D232" t="s">
        <v>0</v>
      </c>
      <c r="E232" t="s">
        <v>335</v>
      </c>
      <c r="F232" t="s">
        <v>0</v>
      </c>
      <c r="G232" s="10">
        <f>TODAY()+228</f>
        <v>44456.316289131944</v>
      </c>
      <c r="H232" s="10">
        <f>TODAY()+228</f>
        <v>44456.316289131944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415</v>
      </c>
      <c r="C233" t="s">
        <v>0</v>
      </c>
      <c r="D233" t="s">
        <v>0</v>
      </c>
      <c r="E233" t="s">
        <v>337</v>
      </c>
      <c r="F233" t="s">
        <v>0</v>
      </c>
      <c r="G233" s="10">
        <f>TODAY()+229</f>
        <v>44457.316289131944</v>
      </c>
      <c r="H233" s="10">
        <f>TODAY()+229</f>
        <v>44457.316289131944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416</v>
      </c>
      <c r="C234" t="s">
        <v>0</v>
      </c>
      <c r="D234" t="s">
        <v>0</v>
      </c>
      <c r="E234" t="s">
        <v>339</v>
      </c>
      <c r="F234" t="s">
        <v>0</v>
      </c>
      <c r="G234" s="10">
        <f>TODAY()+229</f>
        <v>44457.316289131944</v>
      </c>
      <c r="H234" s="10">
        <f>TODAY()+229</f>
        <v>44457.316289131944</v>
      </c>
      <c r="I234" t="s">
        <v>0</v>
      </c>
      <c r="J234">
        <v>0</v>
      </c>
      <c r="K234">
        <v>0.02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417</v>
      </c>
      <c r="C235" t="s">
        <v>0</v>
      </c>
      <c r="D235" t="s">
        <v>0</v>
      </c>
      <c r="E235" t="s">
        <v>341</v>
      </c>
      <c r="F235" t="s">
        <v>0</v>
      </c>
      <c r="G235" s="10">
        <f>TODAY()+229</f>
        <v>44457.316289131944</v>
      </c>
      <c r="H235" s="10">
        <f>TODAY()+229</f>
        <v>44457.316289131944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418</v>
      </c>
      <c r="C236" t="s">
        <v>0</v>
      </c>
      <c r="D236" t="s">
        <v>0</v>
      </c>
      <c r="E236" t="s">
        <v>343</v>
      </c>
      <c r="F236" t="s">
        <v>0</v>
      </c>
      <c r="G236" s="10">
        <f>TODAY()+230</f>
        <v>44458.316289131944</v>
      </c>
      <c r="H236" s="10">
        <f>TODAY()+230</f>
        <v>44458.316289131944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419</v>
      </c>
      <c r="C237" t="s">
        <v>0</v>
      </c>
      <c r="D237" t="s">
        <v>0</v>
      </c>
      <c r="E237" t="s">
        <v>345</v>
      </c>
      <c r="F237" t="s">
        <v>0</v>
      </c>
      <c r="G237" s="10">
        <f>TODAY()+231</f>
        <v>44459.316289131944</v>
      </c>
      <c r="H237" s="10">
        <f>TODAY()+231</f>
        <v>44459.316289131944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420</v>
      </c>
      <c r="C238" t="s">
        <v>0</v>
      </c>
      <c r="D238" t="s">
        <v>0</v>
      </c>
      <c r="E238" t="s">
        <v>347</v>
      </c>
      <c r="F238" t="s">
        <v>0</v>
      </c>
      <c r="G238" s="10">
        <f>TODAY()+232</f>
        <v>44460.316289131944</v>
      </c>
      <c r="H238" s="10">
        <f>TODAY()+232</f>
        <v>44460.316289131944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421</v>
      </c>
      <c r="C239" t="s">
        <v>0</v>
      </c>
      <c r="D239" t="s">
        <v>0</v>
      </c>
      <c r="E239" t="s">
        <v>349</v>
      </c>
      <c r="F239" t="s">
        <v>0</v>
      </c>
      <c r="G239" s="10">
        <f>TODAY()+235</f>
        <v>44463.316289131944</v>
      </c>
      <c r="H239" s="10">
        <f>TODAY()+235</f>
        <v>44463.316289131944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422</v>
      </c>
      <c r="C240" t="s">
        <v>0</v>
      </c>
      <c r="D240" t="s">
        <v>0</v>
      </c>
      <c r="E240" t="s">
        <v>351</v>
      </c>
      <c r="F240" t="s">
        <v>0</v>
      </c>
      <c r="G240" s="10">
        <f>TODAY()+236</f>
        <v>44464.316289131944</v>
      </c>
      <c r="H240" s="10">
        <f>TODAY()+236</f>
        <v>44464.316289131944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423</v>
      </c>
      <c r="C241" t="s">
        <v>0</v>
      </c>
      <c r="D241" t="s">
        <v>0</v>
      </c>
      <c r="E241" t="s">
        <v>353</v>
      </c>
      <c r="F241" t="s">
        <v>0</v>
      </c>
      <c r="G241" s="10">
        <f>TODAY()+236</f>
        <v>44464.316289131944</v>
      </c>
      <c r="H241" s="10">
        <f>TODAY()+236</f>
        <v>44464.316289131944</v>
      </c>
      <c r="I241" t="s">
        <v>0</v>
      </c>
      <c r="J241">
        <v>0</v>
      </c>
      <c r="K241">
        <v>0.02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424</v>
      </c>
      <c r="C242" t="s">
        <v>0</v>
      </c>
      <c r="D242" t="s">
        <v>0</v>
      </c>
      <c r="E242" t="s">
        <v>355</v>
      </c>
      <c r="F242" t="s">
        <v>0</v>
      </c>
      <c r="G242" s="10">
        <f>TODAY()+236</f>
        <v>44464.316289131944</v>
      </c>
      <c r="H242" s="10">
        <f>TODAY()+236</f>
        <v>44464.316289131944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425</v>
      </c>
      <c r="C243" t="s">
        <v>0</v>
      </c>
      <c r="D243" t="s">
        <v>0</v>
      </c>
      <c r="E243" t="s">
        <v>357</v>
      </c>
      <c r="F243" t="s">
        <v>0</v>
      </c>
      <c r="G243" s="10">
        <f>TODAY()+237</f>
        <v>44465.316289131944</v>
      </c>
      <c r="H243" s="10">
        <f>TODAY()+237</f>
        <v>44465.316289131944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426</v>
      </c>
      <c r="C244" s="7" t="s">
        <v>0</v>
      </c>
      <c r="D244" s="7" t="s">
        <v>427</v>
      </c>
      <c r="E244" s="7"/>
      <c r="F244" s="7" t="s">
        <v>0</v>
      </c>
      <c r="G244" s="8">
        <f>TODAY()+239</f>
        <v>44467.316289131944</v>
      </c>
      <c r="H244" s="8">
        <f>TODAY()+253</f>
        <v>44481.316289131944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428</v>
      </c>
      <c r="C245" t="s">
        <v>0</v>
      </c>
      <c r="D245" t="s">
        <v>0</v>
      </c>
      <c r="E245" t="s">
        <v>329</v>
      </c>
      <c r="F245" t="s">
        <v>0</v>
      </c>
      <c r="G245" s="10">
        <f>TODAY()+239</f>
        <v>44467.31628914352</v>
      </c>
      <c r="H245" s="10">
        <f>TODAY()+239</f>
        <v>44467.31628914352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429</v>
      </c>
      <c r="C246" t="s">
        <v>0</v>
      </c>
      <c r="D246" t="s">
        <v>0</v>
      </c>
      <c r="E246" t="s">
        <v>331</v>
      </c>
      <c r="F246" t="s">
        <v>0</v>
      </c>
      <c r="G246" s="10">
        <f>TODAY()+242</f>
        <v>44470.31628914352</v>
      </c>
      <c r="H246" s="10">
        <f>TODAY()+242</f>
        <v>44470.31628914352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430</v>
      </c>
      <c r="C247" t="s">
        <v>0</v>
      </c>
      <c r="D247" t="s">
        <v>0</v>
      </c>
      <c r="E247" t="s">
        <v>333</v>
      </c>
      <c r="F247" t="s">
        <v>0</v>
      </c>
      <c r="G247" s="10">
        <f>TODAY()+243</f>
        <v>44471.31628914352</v>
      </c>
      <c r="H247" s="10">
        <f>TODAY()+243</f>
        <v>44471.31628914352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431</v>
      </c>
      <c r="C248" t="s">
        <v>0</v>
      </c>
      <c r="D248" t="s">
        <v>0</v>
      </c>
      <c r="E248" t="s">
        <v>335</v>
      </c>
      <c r="F248" t="s">
        <v>0</v>
      </c>
      <c r="G248" s="10">
        <f>TODAY()+243</f>
        <v>44471.31628914352</v>
      </c>
      <c r="H248" s="10">
        <f>TODAY()+243</f>
        <v>44471.31628914352</v>
      </c>
      <c r="I248" t="s">
        <v>0</v>
      </c>
      <c r="J248">
        <v>0</v>
      </c>
      <c r="K248">
        <v>0.02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432</v>
      </c>
      <c r="C249" t="s">
        <v>0</v>
      </c>
      <c r="D249" t="s">
        <v>0</v>
      </c>
      <c r="E249" t="s">
        <v>337</v>
      </c>
      <c r="F249" t="s">
        <v>0</v>
      </c>
      <c r="G249" s="10">
        <f>TODAY()+243</f>
        <v>44471.31628914352</v>
      </c>
      <c r="H249" s="10">
        <f>TODAY()+243</f>
        <v>44471.31628914352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433</v>
      </c>
      <c r="C250" t="s">
        <v>0</v>
      </c>
      <c r="D250" t="s">
        <v>0</v>
      </c>
      <c r="E250" t="s">
        <v>339</v>
      </c>
      <c r="F250" t="s">
        <v>0</v>
      </c>
      <c r="G250" s="10">
        <f>TODAY()+244</f>
        <v>44472.31628914352</v>
      </c>
      <c r="H250" s="10">
        <f>TODAY()+244</f>
        <v>44472.31628914352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434</v>
      </c>
      <c r="C251" t="s">
        <v>0</v>
      </c>
      <c r="D251" t="s">
        <v>0</v>
      </c>
      <c r="E251" t="s">
        <v>341</v>
      </c>
      <c r="F251" t="s">
        <v>0</v>
      </c>
      <c r="G251" s="10">
        <f>TODAY()+245</f>
        <v>44473.31628914352</v>
      </c>
      <c r="H251" s="10">
        <f>TODAY()+245</f>
        <v>44473.31628914352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435</v>
      </c>
      <c r="C252" t="s">
        <v>0</v>
      </c>
      <c r="D252" t="s">
        <v>0</v>
      </c>
      <c r="E252" t="s">
        <v>343</v>
      </c>
      <c r="F252" t="s">
        <v>0</v>
      </c>
      <c r="G252" s="10">
        <f>TODAY()+246</f>
        <v>44474.31628914352</v>
      </c>
      <c r="H252" s="10">
        <f>TODAY()+246</f>
        <v>44474.31628914352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436</v>
      </c>
      <c r="C253" t="s">
        <v>0</v>
      </c>
      <c r="D253" t="s">
        <v>0</v>
      </c>
      <c r="E253" t="s">
        <v>345</v>
      </c>
      <c r="F253" t="s">
        <v>0</v>
      </c>
      <c r="G253" s="10">
        <f>TODAY()+249</f>
        <v>44477.31628914352</v>
      </c>
      <c r="H253" s="10">
        <f>TODAY()+249</f>
        <v>44477.31628914352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437</v>
      </c>
      <c r="C254" t="s">
        <v>0</v>
      </c>
      <c r="D254" t="s">
        <v>0</v>
      </c>
      <c r="E254" t="s">
        <v>347</v>
      </c>
      <c r="F254" t="s">
        <v>0</v>
      </c>
      <c r="G254" s="10">
        <f>TODAY()+250</f>
        <v>44478.31628914352</v>
      </c>
      <c r="H254" s="10">
        <f>TODAY()+250</f>
        <v>44478.31628914352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438</v>
      </c>
      <c r="C255" t="s">
        <v>0</v>
      </c>
      <c r="D255" t="s">
        <v>0</v>
      </c>
      <c r="E255" t="s">
        <v>349</v>
      </c>
      <c r="F255" t="s">
        <v>0</v>
      </c>
      <c r="G255" s="10">
        <f>TODAY()+250</f>
        <v>44478.31628914352</v>
      </c>
      <c r="H255" s="10">
        <f>TODAY()+250</f>
        <v>44478.31628914352</v>
      </c>
      <c r="I255" t="s">
        <v>0</v>
      </c>
      <c r="J255">
        <v>0</v>
      </c>
      <c r="K255">
        <v>0.02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439</v>
      </c>
      <c r="C256" t="s">
        <v>0</v>
      </c>
      <c r="D256" t="s">
        <v>0</v>
      </c>
      <c r="E256" t="s">
        <v>351</v>
      </c>
      <c r="F256" t="s">
        <v>0</v>
      </c>
      <c r="G256" s="10">
        <f>TODAY()+250</f>
        <v>44478.31628914352</v>
      </c>
      <c r="H256" s="10">
        <f>TODAY()+250</f>
        <v>44478.31628914352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440</v>
      </c>
      <c r="C257" t="s">
        <v>0</v>
      </c>
      <c r="D257" t="s">
        <v>0</v>
      </c>
      <c r="E257" t="s">
        <v>353</v>
      </c>
      <c r="F257" t="s">
        <v>0</v>
      </c>
      <c r="G257" s="10">
        <f>TODAY()+251</f>
        <v>44479.31628914352</v>
      </c>
      <c r="H257" s="10">
        <f>TODAY()+251</f>
        <v>44479.31628914352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441</v>
      </c>
      <c r="C258" t="s">
        <v>0</v>
      </c>
      <c r="D258" t="s">
        <v>0</v>
      </c>
      <c r="E258" t="s">
        <v>355</v>
      </c>
      <c r="F258" t="s">
        <v>0</v>
      </c>
      <c r="G258" s="10">
        <f>TODAY()+252</f>
        <v>44480.31628914352</v>
      </c>
      <c r="H258" s="10">
        <f>TODAY()+252</f>
        <v>44480.31628914352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442</v>
      </c>
      <c r="C259" t="s">
        <v>0</v>
      </c>
      <c r="D259" t="s">
        <v>0</v>
      </c>
      <c r="E259" t="s">
        <v>357</v>
      </c>
      <c r="F259" t="s">
        <v>0</v>
      </c>
      <c r="G259" s="10">
        <f>TODAY()+253</f>
        <v>44481.31628914352</v>
      </c>
      <c r="H259" s="10">
        <f>TODAY()+253</f>
        <v>44481.31628914352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443</v>
      </c>
      <c r="C260" s="7" t="s">
        <v>0</v>
      </c>
      <c r="D260" s="7" t="s">
        <v>444</v>
      </c>
      <c r="E260" s="7"/>
      <c r="F260" s="7" t="s">
        <v>0</v>
      </c>
      <c r="G260" s="8">
        <f>TODAY()+257</f>
        <v>44485.31628914352</v>
      </c>
      <c r="H260" s="8">
        <f>TODAY()+271</f>
        <v>44499.31628914352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445</v>
      </c>
      <c r="C261" t="s">
        <v>0</v>
      </c>
      <c r="D261" t="s">
        <v>0</v>
      </c>
      <c r="E261" t="s">
        <v>329</v>
      </c>
      <c r="F261" t="s">
        <v>0</v>
      </c>
      <c r="G261" s="10">
        <f>TODAY()+257</f>
        <v>44485.31628914352</v>
      </c>
      <c r="H261" s="10">
        <f>TODAY()+257</f>
        <v>44485.31628914352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446</v>
      </c>
      <c r="C262" t="s">
        <v>0</v>
      </c>
      <c r="D262" t="s">
        <v>0</v>
      </c>
      <c r="E262" t="s">
        <v>331</v>
      </c>
      <c r="F262" t="s">
        <v>0</v>
      </c>
      <c r="G262" s="10">
        <f>TODAY()+257</f>
        <v>44485.31628914352</v>
      </c>
      <c r="H262" s="10">
        <f>TODAY()+257</f>
        <v>44485.31628914352</v>
      </c>
      <c r="I262" t="s">
        <v>0</v>
      </c>
      <c r="J262">
        <v>0</v>
      </c>
      <c r="K262">
        <v>0.02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447</v>
      </c>
      <c r="C263" t="s">
        <v>0</v>
      </c>
      <c r="D263" t="s">
        <v>0</v>
      </c>
      <c r="E263" t="s">
        <v>333</v>
      </c>
      <c r="F263" t="s">
        <v>0</v>
      </c>
      <c r="G263" s="10">
        <f>TODAY()+257</f>
        <v>44485.31628914352</v>
      </c>
      <c r="H263" s="10">
        <f>TODAY()+257</f>
        <v>44485.31628914352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448</v>
      </c>
      <c r="C264" t="s">
        <v>0</v>
      </c>
      <c r="D264" t="s">
        <v>0</v>
      </c>
      <c r="E264" t="s">
        <v>335</v>
      </c>
      <c r="F264" t="s">
        <v>0</v>
      </c>
      <c r="G264" s="10">
        <f>TODAY()+258</f>
        <v>44486.31628914352</v>
      </c>
      <c r="H264" s="10">
        <f>TODAY()+258</f>
        <v>44486.31628914352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449</v>
      </c>
      <c r="C265" t="s">
        <v>0</v>
      </c>
      <c r="D265" t="s">
        <v>0</v>
      </c>
      <c r="E265" t="s">
        <v>337</v>
      </c>
      <c r="F265" t="s">
        <v>0</v>
      </c>
      <c r="G265" s="10">
        <f>TODAY()+259</f>
        <v>44487.31628915509</v>
      </c>
      <c r="H265" s="10">
        <f>TODAY()+259</f>
        <v>44487.31628915509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450</v>
      </c>
      <c r="C266" t="s">
        <v>0</v>
      </c>
      <c r="D266" t="s">
        <v>0</v>
      </c>
      <c r="E266" t="s">
        <v>339</v>
      </c>
      <c r="F266" t="s">
        <v>0</v>
      </c>
      <c r="G266" s="10">
        <f>TODAY()+260</f>
        <v>44488.31628915509</v>
      </c>
      <c r="H266" s="10">
        <f>TODAY()+260</f>
        <v>44488.31628915509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451</v>
      </c>
      <c r="C267" t="s">
        <v>0</v>
      </c>
      <c r="D267" t="s">
        <v>0</v>
      </c>
      <c r="E267" t="s">
        <v>341</v>
      </c>
      <c r="F267" t="s">
        <v>0</v>
      </c>
      <c r="G267" s="10">
        <f>TODAY()+263</f>
        <v>44491.31628915509</v>
      </c>
      <c r="H267" s="10">
        <f>TODAY()+263</f>
        <v>44491.31628915509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452</v>
      </c>
      <c r="C268" t="s">
        <v>0</v>
      </c>
      <c r="D268" t="s">
        <v>0</v>
      </c>
      <c r="E268" t="s">
        <v>343</v>
      </c>
      <c r="F268" t="s">
        <v>0</v>
      </c>
      <c r="G268" s="10">
        <f>TODAY()+264</f>
        <v>44492.31628915509</v>
      </c>
      <c r="H268" s="10">
        <f>TODAY()+264</f>
        <v>44492.31628915509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453</v>
      </c>
      <c r="C269" t="s">
        <v>0</v>
      </c>
      <c r="D269" t="s">
        <v>0</v>
      </c>
      <c r="E269" t="s">
        <v>345</v>
      </c>
      <c r="F269" t="s">
        <v>0</v>
      </c>
      <c r="G269" s="10">
        <f>TODAY()+264</f>
        <v>44492.31628915509</v>
      </c>
      <c r="H269" s="10">
        <f>TODAY()+264</f>
        <v>44492.31628915509</v>
      </c>
      <c r="I269" t="s">
        <v>0</v>
      </c>
      <c r="J269">
        <v>0</v>
      </c>
      <c r="K269">
        <v>0.02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454</v>
      </c>
      <c r="C270" t="s">
        <v>0</v>
      </c>
      <c r="D270" t="s">
        <v>0</v>
      </c>
      <c r="E270" t="s">
        <v>347</v>
      </c>
      <c r="F270" t="s">
        <v>0</v>
      </c>
      <c r="G270" s="10">
        <f>TODAY()+264</f>
        <v>44492.31628915509</v>
      </c>
      <c r="H270" s="10">
        <f>TODAY()+264</f>
        <v>44492.31628915509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455</v>
      </c>
      <c r="C271" t="s">
        <v>0</v>
      </c>
      <c r="D271" t="s">
        <v>0</v>
      </c>
      <c r="E271" t="s">
        <v>349</v>
      </c>
      <c r="F271" t="s">
        <v>0</v>
      </c>
      <c r="G271" s="10">
        <f>TODAY()+265</f>
        <v>44493.31628915509</v>
      </c>
      <c r="H271" s="10">
        <f>TODAY()+265</f>
        <v>44493.31628915509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456</v>
      </c>
      <c r="C272" t="s">
        <v>0</v>
      </c>
      <c r="D272" t="s">
        <v>0</v>
      </c>
      <c r="E272" t="s">
        <v>351</v>
      </c>
      <c r="F272" t="s">
        <v>0</v>
      </c>
      <c r="G272" s="10">
        <f>TODAY()+266</f>
        <v>44494.31628915509</v>
      </c>
      <c r="H272" s="10">
        <f>TODAY()+266</f>
        <v>44494.31628915509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457</v>
      </c>
      <c r="C273" t="s">
        <v>0</v>
      </c>
      <c r="D273" t="s">
        <v>0</v>
      </c>
      <c r="E273" t="s">
        <v>458</v>
      </c>
      <c r="F273" t="s">
        <v>0</v>
      </c>
      <c r="G273" s="10">
        <f>TODAY()+267</f>
        <v>44495.31628915509</v>
      </c>
      <c r="H273" s="10">
        <f>TODAY()+267</f>
        <v>44495.31628915509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459</v>
      </c>
      <c r="C274" t="s">
        <v>0</v>
      </c>
      <c r="D274" t="s">
        <v>0</v>
      </c>
      <c r="E274" t="s">
        <v>355</v>
      </c>
      <c r="F274" t="s">
        <v>0</v>
      </c>
      <c r="G274" s="10">
        <f>TODAY()+270</f>
        <v>44498.31628915509</v>
      </c>
      <c r="H274" s="10">
        <f>TODAY()+270</f>
        <v>44498.31628915509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460</v>
      </c>
      <c r="C275" t="s">
        <v>0</v>
      </c>
      <c r="D275" t="s">
        <v>0</v>
      </c>
      <c r="E275" t="s">
        <v>357</v>
      </c>
      <c r="F275" t="s">
        <v>0</v>
      </c>
      <c r="G275" s="10">
        <f>TODAY()+271</f>
        <v>44499.31628915509</v>
      </c>
      <c r="H275" s="10">
        <f>TODAY()+271</f>
        <v>44499.31628915509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461</v>
      </c>
      <c r="C276" s="7" t="s">
        <v>0</v>
      </c>
      <c r="D276" s="7" t="s">
        <v>462</v>
      </c>
      <c r="E276" s="7"/>
      <c r="F276" s="7" t="s">
        <v>0</v>
      </c>
      <c r="G276" s="8">
        <f>TODAY()+271</f>
        <v>44499.31628915509</v>
      </c>
      <c r="H276" s="8">
        <f>TODAY()+285</f>
        <v>44513.31628915509</v>
      </c>
      <c r="I276" s="7" t="s">
        <v>0</v>
      </c>
      <c r="J276" s="7">
        <v>0</v>
      </c>
      <c r="K276" s="7">
        <v>88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463</v>
      </c>
      <c r="C277" t="s">
        <v>0</v>
      </c>
      <c r="D277" t="s">
        <v>0</v>
      </c>
      <c r="E277" t="s">
        <v>329</v>
      </c>
      <c r="F277" t="s">
        <v>0</v>
      </c>
      <c r="G277" s="10">
        <f>TODAY()+271</f>
        <v>44499.31628915509</v>
      </c>
      <c r="H277" s="10">
        <f>TODAY()+271</f>
        <v>44499.31628915509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464</v>
      </c>
      <c r="C278" t="s">
        <v>0</v>
      </c>
      <c r="D278" t="s">
        <v>0</v>
      </c>
      <c r="E278" t="s">
        <v>331</v>
      </c>
      <c r="F278" t="s">
        <v>0</v>
      </c>
      <c r="G278" s="10">
        <f>TODAY()+272</f>
        <v>44500.31628915509</v>
      </c>
      <c r="H278" s="10">
        <f>TODAY()+272</f>
        <v>44500.31628915509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465</v>
      </c>
      <c r="C279" t="s">
        <v>0</v>
      </c>
      <c r="D279" t="s">
        <v>0</v>
      </c>
      <c r="E279" t="s">
        <v>333</v>
      </c>
      <c r="F279" t="s">
        <v>0</v>
      </c>
      <c r="G279" s="10">
        <f>TODAY()+273</f>
        <v>44501.31628915509</v>
      </c>
      <c r="H279" s="10">
        <f>TODAY()+273</f>
        <v>44501.31628915509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466</v>
      </c>
      <c r="C280" t="s">
        <v>0</v>
      </c>
      <c r="D280" t="s">
        <v>0</v>
      </c>
      <c r="E280" t="s">
        <v>335</v>
      </c>
      <c r="F280" t="s">
        <v>0</v>
      </c>
      <c r="G280" s="10">
        <f>TODAY()+274</f>
        <v>44502.31628915509</v>
      </c>
      <c r="H280" s="10">
        <f>TODAY()+274</f>
        <v>44502.31628915509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467</v>
      </c>
      <c r="C281" t="s">
        <v>0</v>
      </c>
      <c r="D281" t="s">
        <v>0</v>
      </c>
      <c r="E281" t="s">
        <v>337</v>
      </c>
      <c r="F281" t="s">
        <v>0</v>
      </c>
      <c r="G281" s="10">
        <f>TODAY()+277</f>
        <v>44505.31628915509</v>
      </c>
      <c r="H281" s="10">
        <f>TODAY()+277</f>
        <v>44505.31628915509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468</v>
      </c>
      <c r="C282" t="s">
        <v>0</v>
      </c>
      <c r="D282" t="s">
        <v>0</v>
      </c>
      <c r="E282" t="s">
        <v>339</v>
      </c>
      <c r="F282" t="s">
        <v>0</v>
      </c>
      <c r="G282" s="10">
        <f>TODAY()+278</f>
        <v>44506.31628915509</v>
      </c>
      <c r="H282" s="10">
        <f>TODAY()+278</f>
        <v>44506.31628915509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469</v>
      </c>
      <c r="C283" t="s">
        <v>0</v>
      </c>
      <c r="D283" t="s">
        <v>0</v>
      </c>
      <c r="E283" t="s">
        <v>341</v>
      </c>
      <c r="F283" t="s">
        <v>0</v>
      </c>
      <c r="G283" s="10">
        <f>TODAY()+278</f>
        <v>44506.31628915509</v>
      </c>
      <c r="H283" s="10">
        <f>TODAY()+278</f>
        <v>44506.31628915509</v>
      </c>
      <c r="I283" t="s">
        <v>0</v>
      </c>
      <c r="J283">
        <v>0</v>
      </c>
      <c r="K283">
        <v>0.02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470</v>
      </c>
      <c r="C284" t="s">
        <v>0</v>
      </c>
      <c r="D284" t="s">
        <v>0</v>
      </c>
      <c r="E284" t="s">
        <v>343</v>
      </c>
      <c r="F284" t="s">
        <v>0</v>
      </c>
      <c r="G284" s="10">
        <f>TODAY()+278</f>
        <v>44506.31628915509</v>
      </c>
      <c r="H284" s="10">
        <f>TODAY()+278</f>
        <v>44506.31628915509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471</v>
      </c>
      <c r="C285" t="s">
        <v>0</v>
      </c>
      <c r="D285" t="s">
        <v>0</v>
      </c>
      <c r="E285" t="s">
        <v>345</v>
      </c>
      <c r="F285" t="s">
        <v>0</v>
      </c>
      <c r="G285" s="10">
        <f>TODAY()+279</f>
        <v>44507.31628915509</v>
      </c>
      <c r="H285" s="10">
        <f>TODAY()+279</f>
        <v>44507.31628915509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472</v>
      </c>
      <c r="C286" t="s">
        <v>0</v>
      </c>
      <c r="D286" t="s">
        <v>0</v>
      </c>
      <c r="E286" t="s">
        <v>473</v>
      </c>
      <c r="F286" t="s">
        <v>0</v>
      </c>
      <c r="G286" s="10">
        <f>TODAY()+280</f>
        <v>44508.31628915509</v>
      </c>
      <c r="H286" s="10">
        <f>TODAY()+280</f>
        <v>44508.31628915509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474</v>
      </c>
      <c r="C287" t="s">
        <v>0</v>
      </c>
      <c r="D287" t="s">
        <v>0</v>
      </c>
      <c r="E287" t="s">
        <v>349</v>
      </c>
      <c r="F287" t="s">
        <v>0</v>
      </c>
      <c r="G287" s="10">
        <f>TODAY()+281</f>
        <v>44509.316289166665</v>
      </c>
      <c r="H287" s="10">
        <f>TODAY()+281</f>
        <v>44509.316289166665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475</v>
      </c>
      <c r="C288" t="s">
        <v>0</v>
      </c>
      <c r="D288" t="s">
        <v>0</v>
      </c>
      <c r="E288" t="s">
        <v>351</v>
      </c>
      <c r="F288" t="s">
        <v>0</v>
      </c>
      <c r="G288" s="10">
        <f>TODAY()+284</f>
        <v>44512.316289166665</v>
      </c>
      <c r="H288" s="10">
        <f>TODAY()+284</f>
        <v>44512.316289166665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476</v>
      </c>
      <c r="C289" t="s">
        <v>0</v>
      </c>
      <c r="D289" t="s">
        <v>0</v>
      </c>
      <c r="E289" t="s">
        <v>353</v>
      </c>
      <c r="F289" t="s">
        <v>0</v>
      </c>
      <c r="G289" s="10">
        <f>TODAY()+285</f>
        <v>44513.316289166665</v>
      </c>
      <c r="H289" s="10">
        <f>TODAY()+285</f>
        <v>44513.316289166665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477</v>
      </c>
      <c r="C290" t="s">
        <v>0</v>
      </c>
      <c r="D290" t="s">
        <v>0</v>
      </c>
      <c r="E290" t="s">
        <v>355</v>
      </c>
      <c r="F290" t="s">
        <v>0</v>
      </c>
      <c r="G290" s="10">
        <f>TODAY()+285</f>
        <v>44513.316289166665</v>
      </c>
      <c r="H290" s="10">
        <f>TODAY()+285</f>
        <v>44513.316289166665</v>
      </c>
      <c r="I290" t="s">
        <v>0</v>
      </c>
      <c r="J290">
        <v>0</v>
      </c>
      <c r="K290">
        <v>0.02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478</v>
      </c>
      <c r="C291" t="s">
        <v>0</v>
      </c>
      <c r="D291" t="s">
        <v>0</v>
      </c>
      <c r="E291" t="s">
        <v>357</v>
      </c>
      <c r="F291" t="s">
        <v>0</v>
      </c>
      <c r="G291" s="10">
        <f>TODAY()+285</f>
        <v>44513.316289166665</v>
      </c>
      <c r="H291" s="10">
        <f>TODAY()+285</f>
        <v>44513.316289166665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479</v>
      </c>
      <c r="C292" s="7" t="s">
        <v>0</v>
      </c>
      <c r="D292" s="7" t="s">
        <v>480</v>
      </c>
      <c r="E292" s="7"/>
      <c r="F292" s="7" t="s">
        <v>0</v>
      </c>
      <c r="G292" s="8">
        <f>TODAY()+287</f>
        <v>44515.316289166665</v>
      </c>
      <c r="H292" s="8">
        <f>TODAY()+301</f>
        <v>44529.316289166665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481</v>
      </c>
      <c r="C293" t="s">
        <v>0</v>
      </c>
      <c r="D293" t="s">
        <v>0</v>
      </c>
      <c r="E293" t="s">
        <v>329</v>
      </c>
      <c r="F293" t="s">
        <v>0</v>
      </c>
      <c r="G293" s="10">
        <f>TODAY()+287</f>
        <v>44515.316289166665</v>
      </c>
      <c r="H293" s="10">
        <f>TODAY()+287</f>
        <v>44515.316289166665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482</v>
      </c>
      <c r="C294" t="s">
        <v>0</v>
      </c>
      <c r="D294" t="s">
        <v>0</v>
      </c>
      <c r="E294" t="s">
        <v>331</v>
      </c>
      <c r="F294" t="s">
        <v>0</v>
      </c>
      <c r="G294" s="10">
        <f>TODAY()+288</f>
        <v>44516.316289166665</v>
      </c>
      <c r="H294" s="10">
        <f>TODAY()+288</f>
        <v>44516.316289166665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483</v>
      </c>
      <c r="C295" t="s">
        <v>0</v>
      </c>
      <c r="D295" t="s">
        <v>0</v>
      </c>
      <c r="E295" t="s">
        <v>333</v>
      </c>
      <c r="F295" t="s">
        <v>0</v>
      </c>
      <c r="G295" s="10">
        <f>TODAY()+291</f>
        <v>44519.316289166665</v>
      </c>
      <c r="H295" s="10">
        <f>TODAY()+291</f>
        <v>44519.316289166665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484</v>
      </c>
      <c r="C296" t="s">
        <v>0</v>
      </c>
      <c r="D296" t="s">
        <v>0</v>
      </c>
      <c r="E296" t="s">
        <v>335</v>
      </c>
      <c r="F296" t="s">
        <v>0</v>
      </c>
      <c r="G296" s="10">
        <f>TODAY()+292</f>
        <v>44520.316289166665</v>
      </c>
      <c r="H296" s="10">
        <f>TODAY()+292</f>
        <v>44520.316289166665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485</v>
      </c>
      <c r="C297" t="s">
        <v>0</v>
      </c>
      <c r="D297" t="s">
        <v>0</v>
      </c>
      <c r="E297" t="s">
        <v>337</v>
      </c>
      <c r="F297" t="s">
        <v>0</v>
      </c>
      <c r="G297" s="10">
        <f>TODAY()+292</f>
        <v>44520.316289166665</v>
      </c>
      <c r="H297" s="10">
        <f>TODAY()+292</f>
        <v>44520.316289166665</v>
      </c>
      <c r="I297" t="s">
        <v>0</v>
      </c>
      <c r="J297">
        <v>0</v>
      </c>
      <c r="K297">
        <v>0.02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486</v>
      </c>
      <c r="C298" t="s">
        <v>0</v>
      </c>
      <c r="D298" t="s">
        <v>0</v>
      </c>
      <c r="E298" t="s">
        <v>339</v>
      </c>
      <c r="F298" t="s">
        <v>0</v>
      </c>
      <c r="G298" s="10">
        <f>TODAY()+292</f>
        <v>44520.316289166665</v>
      </c>
      <c r="H298" s="10">
        <f>TODAY()+292</f>
        <v>44520.316289166665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487</v>
      </c>
      <c r="C299" t="s">
        <v>0</v>
      </c>
      <c r="D299" t="s">
        <v>0</v>
      </c>
      <c r="E299" t="s">
        <v>341</v>
      </c>
      <c r="F299" t="s">
        <v>0</v>
      </c>
      <c r="G299" s="10">
        <f>TODAY()+293</f>
        <v>44521.316289166665</v>
      </c>
      <c r="H299" s="10">
        <f>TODAY()+293</f>
        <v>44521.316289166665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488</v>
      </c>
      <c r="C300" t="s">
        <v>0</v>
      </c>
      <c r="D300" t="s">
        <v>0</v>
      </c>
      <c r="E300" t="s">
        <v>343</v>
      </c>
      <c r="F300" t="s">
        <v>0</v>
      </c>
      <c r="G300" s="10">
        <f>TODAY()+294</f>
        <v>44522.316289166665</v>
      </c>
      <c r="H300" s="10">
        <f>TODAY()+294</f>
        <v>44522.316289166665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489</v>
      </c>
      <c r="C301" t="s">
        <v>0</v>
      </c>
      <c r="D301" t="s">
        <v>0</v>
      </c>
      <c r="E301" t="s">
        <v>345</v>
      </c>
      <c r="F301" t="s">
        <v>0</v>
      </c>
      <c r="G301" s="10">
        <f>TODAY()+295</f>
        <v>44523.316289166665</v>
      </c>
      <c r="H301" s="10">
        <f>TODAY()+295</f>
        <v>44523.316289166665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490</v>
      </c>
      <c r="C302" t="s">
        <v>0</v>
      </c>
      <c r="D302" t="s">
        <v>0</v>
      </c>
      <c r="E302" t="s">
        <v>347</v>
      </c>
      <c r="F302" t="s">
        <v>0</v>
      </c>
      <c r="G302" s="10">
        <f>TODAY()+298</f>
        <v>44526.316289166665</v>
      </c>
      <c r="H302" s="10">
        <f>TODAY()+298</f>
        <v>44526.316289166665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491</v>
      </c>
      <c r="C303" t="s">
        <v>0</v>
      </c>
      <c r="D303" t="s">
        <v>0</v>
      </c>
      <c r="E303" t="s">
        <v>349</v>
      </c>
      <c r="F303" t="s">
        <v>0</v>
      </c>
      <c r="G303" s="10">
        <f>TODAY()+299</f>
        <v>44527.316289166665</v>
      </c>
      <c r="H303" s="10">
        <f>TODAY()+299</f>
        <v>44527.316289166665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492</v>
      </c>
      <c r="C304" t="s">
        <v>0</v>
      </c>
      <c r="D304" t="s">
        <v>0</v>
      </c>
      <c r="E304" t="s">
        <v>351</v>
      </c>
      <c r="F304" t="s">
        <v>0</v>
      </c>
      <c r="G304" s="10">
        <f>TODAY()+299</f>
        <v>44527.316289166665</v>
      </c>
      <c r="H304" s="10">
        <f>TODAY()+299</f>
        <v>44527.316289166665</v>
      </c>
      <c r="I304" t="s">
        <v>0</v>
      </c>
      <c r="J304">
        <v>0</v>
      </c>
      <c r="K304">
        <v>0.02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493</v>
      </c>
      <c r="C305" t="s">
        <v>0</v>
      </c>
      <c r="D305" t="s">
        <v>0</v>
      </c>
      <c r="E305" t="s">
        <v>353</v>
      </c>
      <c r="F305" t="s">
        <v>0</v>
      </c>
      <c r="G305" s="10">
        <f>TODAY()+299</f>
        <v>44527.316289166665</v>
      </c>
      <c r="H305" s="10">
        <f>TODAY()+299</f>
        <v>44527.316289166665</v>
      </c>
      <c r="I305" t="s">
        <v>0</v>
      </c>
      <c r="J305">
        <v>0</v>
      </c>
      <c r="K305">
        <v>8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494</v>
      </c>
      <c r="C306" t="s">
        <v>0</v>
      </c>
      <c r="D306" t="s">
        <v>0</v>
      </c>
      <c r="E306" t="s">
        <v>355</v>
      </c>
      <c r="F306" t="s">
        <v>0</v>
      </c>
      <c r="G306" s="10">
        <f>TODAY()+300</f>
        <v>44528.316289166665</v>
      </c>
      <c r="H306" s="10">
        <f>TODAY()+300</f>
        <v>44528.316289166665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495</v>
      </c>
      <c r="C307" t="s">
        <v>0</v>
      </c>
      <c r="D307" t="s">
        <v>0</v>
      </c>
      <c r="E307" t="s">
        <v>357</v>
      </c>
      <c r="F307" t="s">
        <v>0</v>
      </c>
      <c r="G307" s="10">
        <f>TODAY()+301</f>
        <v>44529.316289166665</v>
      </c>
      <c r="H307" s="10">
        <f>TODAY()+301</f>
        <v>44529.316289166665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496</v>
      </c>
      <c r="C308" s="7" t="s">
        <v>0</v>
      </c>
      <c r="D308" s="7" t="s">
        <v>480</v>
      </c>
      <c r="E308" s="7"/>
      <c r="F308" s="7" t="s">
        <v>0</v>
      </c>
      <c r="G308" s="8">
        <f>TODAY()+305</f>
        <v>44533.316289166665</v>
      </c>
      <c r="H308" s="8">
        <f>TODAY()+319</f>
        <v>44547.316289166665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497</v>
      </c>
      <c r="C309" t="s">
        <v>0</v>
      </c>
      <c r="D309" t="s">
        <v>0</v>
      </c>
      <c r="E309" t="s">
        <v>329</v>
      </c>
      <c r="F309" t="s">
        <v>0</v>
      </c>
      <c r="G309" s="10">
        <f>TODAY()+305</f>
        <v>44533.316289166665</v>
      </c>
      <c r="H309" s="10">
        <f>TODAY()+305</f>
        <v>44533.31628917824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498</v>
      </c>
      <c r="C310" t="s">
        <v>0</v>
      </c>
      <c r="D310" t="s">
        <v>0</v>
      </c>
      <c r="E310" t="s">
        <v>331</v>
      </c>
      <c r="F310" t="s">
        <v>0</v>
      </c>
      <c r="G310" s="10">
        <f>TODAY()+306</f>
        <v>44534.31628917824</v>
      </c>
      <c r="H310" s="10">
        <f>TODAY()+306</f>
        <v>44534.31628917824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499</v>
      </c>
      <c r="C311" t="s">
        <v>0</v>
      </c>
      <c r="D311" t="s">
        <v>0</v>
      </c>
      <c r="E311" t="s">
        <v>333</v>
      </c>
      <c r="F311" t="s">
        <v>0</v>
      </c>
      <c r="G311" s="10">
        <f>TODAY()+306</f>
        <v>44534.31628917824</v>
      </c>
      <c r="H311" s="10">
        <f>TODAY()+306</f>
        <v>44534.31628917824</v>
      </c>
      <c r="I311" t="s">
        <v>0</v>
      </c>
      <c r="J311">
        <v>0</v>
      </c>
      <c r="K311">
        <v>0.02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500</v>
      </c>
      <c r="C312" t="s">
        <v>0</v>
      </c>
      <c r="D312" t="s">
        <v>0</v>
      </c>
      <c r="E312" t="s">
        <v>335</v>
      </c>
      <c r="F312" t="s">
        <v>0</v>
      </c>
      <c r="G312" s="10">
        <f>TODAY()+306</f>
        <v>44534.31628917824</v>
      </c>
      <c r="H312" s="10">
        <f>TODAY()+306</f>
        <v>44534.31628917824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501</v>
      </c>
      <c r="C313" t="s">
        <v>0</v>
      </c>
      <c r="D313" t="s">
        <v>0</v>
      </c>
      <c r="E313" t="s">
        <v>337</v>
      </c>
      <c r="F313" t="s">
        <v>0</v>
      </c>
      <c r="G313" s="10">
        <f>TODAY()+307</f>
        <v>44535.31628917824</v>
      </c>
      <c r="H313" s="10">
        <f>TODAY()+307</f>
        <v>44535.31628917824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502</v>
      </c>
      <c r="C314" t="s">
        <v>0</v>
      </c>
      <c r="D314" t="s">
        <v>0</v>
      </c>
      <c r="E314" t="s">
        <v>339</v>
      </c>
      <c r="F314" t="s">
        <v>0</v>
      </c>
      <c r="G314" s="10">
        <f>TODAY()+308</f>
        <v>44536.31628917824</v>
      </c>
      <c r="H314" s="10">
        <f>TODAY()+308</f>
        <v>44536.31628917824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503</v>
      </c>
      <c r="C315" t="s">
        <v>0</v>
      </c>
      <c r="D315" t="s">
        <v>0</v>
      </c>
      <c r="E315" t="s">
        <v>504</v>
      </c>
      <c r="F315" t="s">
        <v>0</v>
      </c>
      <c r="G315" s="10">
        <f>TODAY()+309</f>
        <v>44537.31628917824</v>
      </c>
      <c r="H315" s="10">
        <f>TODAY()+309</f>
        <v>44537.31628917824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505</v>
      </c>
      <c r="C316" t="s">
        <v>0</v>
      </c>
      <c r="D316" t="s">
        <v>0</v>
      </c>
      <c r="E316" t="s">
        <v>506</v>
      </c>
      <c r="F316" t="s">
        <v>0</v>
      </c>
      <c r="G316" s="10">
        <f>TODAY()+312</f>
        <v>44540.31628917824</v>
      </c>
      <c r="H316" s="10">
        <f>TODAY()+312</f>
        <v>44540.31628917824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507</v>
      </c>
      <c r="C317" t="s">
        <v>0</v>
      </c>
      <c r="D317" t="s">
        <v>0</v>
      </c>
      <c r="E317" t="s">
        <v>345</v>
      </c>
      <c r="F317" t="s">
        <v>0</v>
      </c>
      <c r="G317" s="10">
        <f>TODAY()+313</f>
        <v>44541.31628917824</v>
      </c>
      <c r="H317" s="10">
        <f>TODAY()+313</f>
        <v>44541.31628917824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508</v>
      </c>
      <c r="C318" t="s">
        <v>0</v>
      </c>
      <c r="D318" t="s">
        <v>0</v>
      </c>
      <c r="E318" t="s">
        <v>347</v>
      </c>
      <c r="F318" t="s">
        <v>0</v>
      </c>
      <c r="G318" s="10">
        <f>TODAY()+313</f>
        <v>44541.31628917824</v>
      </c>
      <c r="H318" s="10">
        <f>TODAY()+313</f>
        <v>44541.31628917824</v>
      </c>
      <c r="I318" t="s">
        <v>0</v>
      </c>
      <c r="J318">
        <v>0</v>
      </c>
      <c r="K318">
        <v>0.02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509</v>
      </c>
      <c r="C319" t="s">
        <v>0</v>
      </c>
      <c r="D319" t="s">
        <v>0</v>
      </c>
      <c r="E319" t="s">
        <v>349</v>
      </c>
      <c r="F319" t="s">
        <v>0</v>
      </c>
      <c r="G319" s="10">
        <f>TODAY()+313</f>
        <v>44541.31628917824</v>
      </c>
      <c r="H319" s="10">
        <f>TODAY()+313</f>
        <v>44541.31628917824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510</v>
      </c>
      <c r="C320" t="s">
        <v>0</v>
      </c>
      <c r="D320" t="s">
        <v>0</v>
      </c>
      <c r="E320" t="s">
        <v>351</v>
      </c>
      <c r="F320" t="s">
        <v>0</v>
      </c>
      <c r="G320" s="10">
        <f>TODAY()+314</f>
        <v>44542.31628917824</v>
      </c>
      <c r="H320" s="10">
        <f>TODAY()+314</f>
        <v>44542.31628917824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511</v>
      </c>
      <c r="C321" t="s">
        <v>0</v>
      </c>
      <c r="D321" t="s">
        <v>0</v>
      </c>
      <c r="E321" t="s">
        <v>353</v>
      </c>
      <c r="F321" t="s">
        <v>0</v>
      </c>
      <c r="G321" s="10">
        <f>TODAY()+315</f>
        <v>44543.31628917824</v>
      </c>
      <c r="H321" s="10">
        <f>TODAY()+315</f>
        <v>44543.31628917824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512</v>
      </c>
      <c r="C322" t="s">
        <v>0</v>
      </c>
      <c r="D322" t="s">
        <v>0</v>
      </c>
      <c r="E322" t="s">
        <v>355</v>
      </c>
      <c r="F322" t="s">
        <v>0</v>
      </c>
      <c r="G322" s="10">
        <f>TODAY()+316</f>
        <v>44544.31628917824</v>
      </c>
      <c r="H322" s="10">
        <f>TODAY()+316</f>
        <v>44544.31628917824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513</v>
      </c>
      <c r="C323" t="s">
        <v>0</v>
      </c>
      <c r="D323" t="s">
        <v>0</v>
      </c>
      <c r="E323" t="s">
        <v>357</v>
      </c>
      <c r="F323" t="s">
        <v>0</v>
      </c>
      <c r="G323" s="10">
        <f>TODAY()+319</f>
        <v>44547.31628917824</v>
      </c>
      <c r="H323" s="10">
        <f>TODAY()+319</f>
        <v>44547.31628917824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514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515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Strategy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2021-02-01T07:35:27Z</dcterms:created>
  <dcterms:modified xsi:type="dcterms:W3CDTF">2021-02-01T07:35:27Z</dcterms:modified>
</cp:coreProperties>
</file>