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ocial Media Marketing" state="visible" r:id="rId4"/>
  </sheets>
  <calcPr calcId="171027" fullCalcOnLoad="1"/>
</workbook>
</file>

<file path=xl/sharedStrings.xml><?xml version="1.0" encoding="utf-8"?>
<sst xmlns="http://schemas.openxmlformats.org/spreadsheetml/2006/main" count="1964" uniqueCount="280">
  <si>
    <t/>
  </si>
  <si>
    <t xml:space="preserve">Create professional Gantt charts in GanttPRO in a few clicks      </t>
  </si>
  <si>
    <t>Social Media Marketing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</si>
  <si>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</si>
  <si>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</si>
  <si>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</si>
  <si>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</si>
  <si>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</si>
  <si>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</si>
  <si>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</si>
  <si>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</si>
  <si>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</si>
  <si>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</si>
  <si>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</si>
  <si>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</si>
  <si>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</si>
  <si>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</si>
  <si>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</si>
  <si>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</si>
  <si>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</si>
  <si>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ANALYSIS AND STRATEGY</t>
  </si>
  <si>
    <t>1.1</t>
  </si>
  <si>
    <t>COMPANY DEFINED</t>
  </si>
  <si>
    <t>Open</t>
  </si>
  <si>
    <t>Medium</t>
  </si>
  <si>
    <t>1.2</t>
  </si>
  <si>
    <t>YOUR MISSION</t>
  </si>
  <si>
    <t>1.3</t>
  </si>
  <si>
    <t>YOUR VISION</t>
  </si>
  <si>
    <t>1.4</t>
  </si>
  <si>
    <t>TARGET AUDIENCE</t>
  </si>
  <si>
    <t>1.5</t>
  </si>
  <si>
    <t>YOUR MESSAGE</t>
  </si>
  <si>
    <t>1.6</t>
  </si>
  <si>
    <t>STRENGTHS DEFINED</t>
  </si>
  <si>
    <t>1.7</t>
  </si>
  <si>
    <t>WEAKNESSES DEFINED</t>
  </si>
  <si>
    <t>2</t>
  </si>
  <si>
    <t>SOCIAL MEDIA MARKETING (BUDGET)</t>
  </si>
  <si>
    <t>2.1</t>
  </si>
  <si>
    <t>HUMAN RESOURCES - COST</t>
  </si>
  <si>
    <t>2.2</t>
  </si>
  <si>
    <t>ADVERTISING</t>
  </si>
  <si>
    <t>2.3</t>
  </si>
  <si>
    <t>PROMOTIONS</t>
  </si>
  <si>
    <t>2.4</t>
  </si>
  <si>
    <t>AGENCY FEES / RETAINER</t>
  </si>
  <si>
    <t>2.5</t>
  </si>
  <si>
    <t>HARDWARE</t>
  </si>
  <si>
    <t>2.6</t>
  </si>
  <si>
    <t>CONTENT CREATION</t>
  </si>
  <si>
    <t>2.7</t>
  </si>
  <si>
    <t>CONTENT MANAGEMENT</t>
  </si>
  <si>
    <t>2.8</t>
  </si>
  <si>
    <t>LICENSED CONTENT</t>
  </si>
  <si>
    <t>2.9</t>
  </si>
  <si>
    <t>SOFTWARE LICENSES</t>
  </si>
  <si>
    <t>2.10</t>
  </si>
  <si>
    <t>GRAPHIC DESIGN</t>
  </si>
  <si>
    <t>2.11</t>
  </si>
  <si>
    <t>VIDEO PRODUCTION</t>
  </si>
  <si>
    <t>3</t>
  </si>
  <si>
    <t>COMPETITIVE ANALYSIS</t>
  </si>
  <si>
    <t>3.1</t>
  </si>
  <si>
    <t>YOUR COMPANY'S COMPETITIVE EDGE</t>
  </si>
  <si>
    <t>3.2</t>
  </si>
  <si>
    <t>COMPETITION DEFINED</t>
  </si>
  <si>
    <t>3.3</t>
  </si>
  <si>
    <t>COMPETITION STRENGTHS</t>
  </si>
  <si>
    <t>3.4</t>
  </si>
  <si>
    <t>WHAT YOUR COMPANY CAN DO DIFFERENTLY</t>
  </si>
  <si>
    <t>3.5</t>
  </si>
  <si>
    <t>POTENTIAL ROADBLOCKS</t>
  </si>
  <si>
    <t>3.6</t>
  </si>
  <si>
    <t>BENEFITS</t>
  </si>
  <si>
    <t>4</t>
  </si>
  <si>
    <t>PLAN BUILDING</t>
  </si>
  <si>
    <t>4.1</t>
  </si>
  <si>
    <t>JOURNALISTS</t>
  </si>
  <si>
    <t>4.2</t>
  </si>
  <si>
    <t>BLOGGERS</t>
  </si>
  <si>
    <t>4.3</t>
  </si>
  <si>
    <t>SOCIAL MEDIA INFLUENCERS</t>
  </si>
  <si>
    <t>4.4</t>
  </si>
  <si>
    <t>SOCIAL MEDIA INTERACTORS</t>
  </si>
  <si>
    <t>4.5</t>
  </si>
  <si>
    <t>PEERS AND PARTNERS</t>
  </si>
  <si>
    <t>4.6</t>
  </si>
  <si>
    <t>CROSS PROMOTIONS</t>
  </si>
  <si>
    <t>4.7</t>
  </si>
  <si>
    <t>OTHER</t>
  </si>
  <si>
    <t>4.8</t>
  </si>
  <si>
    <t>5</t>
  </si>
  <si>
    <t>SOCIAL MEDIA AUDIT</t>
  </si>
  <si>
    <t>5.1</t>
  </si>
  <si>
    <t>FACEBOOK</t>
  </si>
  <si>
    <t>5.1.1</t>
  </si>
  <si>
    <t>LINK</t>
  </si>
  <si>
    <t>5.1.2</t>
  </si>
  <si>
    <t>PROFILE NAME</t>
  </si>
  <si>
    <t>5.1.3</t>
  </si>
  <si>
    <t>FOLLOWERS</t>
  </si>
  <si>
    <t>5.1.4</t>
  </si>
  <si>
    <t>DATE OF LAST ACTIVITY</t>
  </si>
  <si>
    <t>5.1.5</t>
  </si>
  <si>
    <t>FREQUENCY OF POSTS</t>
  </si>
  <si>
    <t>5.1.6</t>
  </si>
  <si>
    <t>MONTLY REFERRAL TRAFFIC</t>
  </si>
  <si>
    <t>5.1.7</t>
  </si>
  <si>
    <t>% OF CHANGE (LAST YEAR)</t>
  </si>
  <si>
    <t>5.1.8</t>
  </si>
  <si>
    <t>% OF CHANGE (LAST MONTH)</t>
  </si>
  <si>
    <t>5.1.9</t>
  </si>
  <si>
    <t>CLICKS PER POST</t>
  </si>
  <si>
    <t>5.1.10</t>
  </si>
  <si>
    <t>CLICKS PER POST (LAST MONTH)</t>
  </si>
  <si>
    <t>5.1.11</t>
  </si>
  <si>
    <t>CLICKS PER POST CHANGE</t>
  </si>
  <si>
    <t>5.1.12</t>
  </si>
  <si>
    <t>FACEBOOK REACH</t>
  </si>
  <si>
    <t>5.1.13</t>
  </si>
  <si>
    <t>FOLLOWERS (TODAY)</t>
  </si>
  <si>
    <t>5.1.14</t>
  </si>
  <si>
    <t>FOLLOWERS (LAST MONTH)</t>
  </si>
  <si>
    <t>5.1.15</t>
  </si>
  <si>
    <t>FOLLOWERS CHANGE</t>
  </si>
  <si>
    <t>5.2</t>
  </si>
  <si>
    <t>INSTAGRAM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</si>
  <si>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</si>
  <si>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</si>
  <si>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</si>
  <si>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</si>
  <si>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</si>
  <si>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</si>
  <si>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</si>
  <si>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</si>
  <si>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</si>
  <si>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</si>
  <si>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</si>
  <si>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</si>
  <si>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</si>
  <si>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</si>
  <si>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</si>
  <si>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5.3</t>
  </si>
  <si>
    <t>TWITTER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</si>
  <si>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</si>
  <si>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</si>
  <si>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</si>
  <si>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</si>
  <si>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</si>
  <si>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</si>
  <si>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</si>
  <si>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</si>
  <si>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</si>
  <si>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</si>
  <si>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</si>
  <si>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</si>
  <si>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</si>
  <si>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</si>
  <si>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</si>
  <si>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5.4</t>
  </si>
  <si>
    <t>LINKED-IN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</si>
  <si>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</si>
  <si>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</si>
  <si>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</si>
  <si>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</si>
  <si>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</si>
  <si>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</si>
  <si>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</si>
  <si>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</si>
  <si>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</si>
  <si>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</si>
  <si>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</si>
  <si>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</si>
  <si>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</si>
  <si>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</si>
  <si>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</si>
  <si>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5.5</t>
  </si>
  <si>
    <t>GOOGLE+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</si>
  <si>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</si>
  <si>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</si>
  <si>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</si>
  <si>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</si>
  <si>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</si>
  <si>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</si>
  <si>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</si>
  <si>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</si>
  <si>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</si>
  <si>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</si>
  <si>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</si>
  <si>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</si>
  <si>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</si>
  <si>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</si>
  <si>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</si>
  <si>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5.6</t>
  </si>
  <si>
    <t>SNAPCHAT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</si>
  <si>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</si>
  <si>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</si>
  <si>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</si>
  <si>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</si>
  <si>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</si>
  <si>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</si>
  <si>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</si>
  <si>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</si>
  <si>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</si>
  <si>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</si>
  <si>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</si>
  <si>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</si>
  <si>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</si>
  <si>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</si>
  <si>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</si>
  <si>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5.7</t>
  </si>
  <si>
    <t>PINTEREST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</si>
  <si>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</si>
  <si>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</si>
  <si>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</si>
  <si>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</si>
  <si>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</si>
  <si>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</si>
  <si>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</si>
  <si>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</si>
  <si>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</si>
  <si>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</si>
  <si>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</si>
  <si>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</si>
  <si>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</si>
  <si>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</si>
  <si>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</si>
  <si>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5.8</t>
  </si>
  <si>
    <t>TUMBLR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</si>
  <si>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</si>
  <si>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</si>
  <si>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</si>
  <si>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</si>
  <si>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</si>
  <si>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</si>
  <si>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</si>
  <si>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</si>
  <si>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</si>
  <si>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</si>
  <si>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</si>
  <si>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</si>
  <si>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</si>
  <si>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</si>
  <si>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5.8.15</t>
  </si>
  <si>
    <t>5.9</t>
  </si>
  <si>
    <t>YOUTUBE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</si>
  <si>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</si>
  <si>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</si>
  <si>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</si>
  <si>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</si>
  <si>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</si>
  <si>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</si>
  <si>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</si>
  <si>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</si>
  <si>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</si>
  <si>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</si>
  <si>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</si>
  <si>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</si>
  <si>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</si>
  <si>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</si>
  <si>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</si>
  <si>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</si>
  <si>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</si>
  <si>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</si>
  <si>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</si>
  <si>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</si>
  <si>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</si>
  <si>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</si>
  <si>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</si>
  <si>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</si>
  <si>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</si>
  <si>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</si>
  <si>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5.10.11</t>
  </si>
  <si>
    <t>5.10.12</t>
  </si>
  <si>
    <t>5.10.13</t>
  </si>
  <si>
    <t>5.10.14</t>
  </si>
  <si>
    <t>5.10.15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</si>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</sst>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Social Media Marketing_(GanttPRO.com)_12 05 2020 16 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Social Media Marketing_(GanttPRO.com)_12 05 2020 16 29" TargetMode="External"/><Relationship Id="rId2" Type="http://schemas.openxmlformats.org/officeDocument/2006/relationships/hyperlink" Target="https://ganttpro.com?utm_source=excel_generated_footer_text_1&amp;title=Social Media Marketing_(GanttPRO.com)_12 05 2020 16 29" TargetMode="External"/><Relationship Id="rId3" Type="http://schemas.openxmlformats.org/officeDocument/2006/relationships/hyperlink" Target="https://ganttpro.com?utm_source=excel_generated_footer_text_2&amp;title=Social Media Marketing_(GanttPRO.com)_12 05 2020 16 2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43963.56234060186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43964.562339236116</v>
      </c>
      <c r="H6" s="8">
        <f>TODAY()+7</f>
        <v>43970.562339247685</v>
      </c>
      <c r="I6" s="7" t="s">
        <v>0</v>
      </c>
      <c r="J6" s="7">
        <v>0</v>
      </c>
      <c r="K6" s="7">
        <v>36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43964.562339247685</v>
      </c>
      <c r="H7" s="10">
        <f>TODAY()+2</f>
        <v>43965.562339247685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43965.562339247685</v>
      </c>
      <c r="H8" s="10">
        <f>TODAY()+3</f>
        <v>43966.562339247685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TODAY()+3</f>
        <v>43966.56233925926</v>
      </c>
      <c r="H9" s="10">
        <f>TODAY()+6</f>
        <v>43969.56233925926</v>
      </c>
      <c r="I9" t="s">
        <v>0</v>
      </c>
      <c r="J9">
        <v>0</v>
      </c>
      <c r="K9">
        <v>10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TODAY()+4</f>
        <v>43967.56233925926</v>
      </c>
      <c r="H10" s="10">
        <f>TODAY()+5</f>
        <v>43968.56233925926</v>
      </c>
      <c r="I10" t="s">
        <v>0</v>
      </c>
      <c r="J10">
        <v>0</v>
      </c>
      <c r="K10">
        <v>0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TODAY()+5</f>
        <v>43968.56233925926</v>
      </c>
      <c r="H11" s="10">
        <f>TODAY()+6</f>
        <v>43969.56233925926</v>
      </c>
      <c r="I11" t="s">
        <v>0</v>
      </c>
      <c r="J11">
        <v>0</v>
      </c>
      <c r="K11">
        <v>0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9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10">
        <f>TODAY()+6</f>
        <v>43969.56233925926</v>
      </c>
      <c r="H12" s="10">
        <f>TODAY()+7</f>
        <v>43970.56233925926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23</v>
      </c>
      <c r="O12" t="s">
        <v>24</v>
      </c>
      <c r="P12" t="s">
        <v>0</v>
      </c>
      <c r="Q12">
        <v>0</v>
      </c>
      <c r="R12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TODAY()+7</f>
        <v>43970.56233925926</v>
      </c>
      <c r="H13" s="10">
        <f>TODAY()+7</f>
        <v>43970.56233925926</v>
      </c>
      <c r="I13" t="s">
        <v>0</v>
      </c>
      <c r="J13">
        <v>0</v>
      </c>
      <c r="K13">
        <v>4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6" t="s">
        <v>0</v>
      </c>
      <c r="B14" s="7" t="s">
        <v>37</v>
      </c>
      <c r="C14" s="7" t="s">
        <v>38</v>
      </c>
      <c r="D14" s="7"/>
      <c r="E14" s="7"/>
      <c r="F14" s="7" t="s">
        <v>0</v>
      </c>
      <c r="G14" s="8">
        <f>TODAY()+9</f>
        <v>43972.56233927084</v>
      </c>
      <c r="H14" s="8">
        <f>TODAY()+20</f>
        <v>43983.56233927084</v>
      </c>
      <c r="I14" s="7" t="s">
        <v>0</v>
      </c>
      <c r="J14" s="7">
        <v>0</v>
      </c>
      <c r="K14" s="7">
        <v>56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>
        <v>0</v>
      </c>
      <c r="R14" s="7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TODAY()+9</f>
        <v>43972.56233927084</v>
      </c>
      <c r="H15" s="10">
        <f>TODAY()+10</f>
        <v>43973.56233927084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9" t="s">
        <v>0</v>
      </c>
      <c r="B16" t="s">
        <v>41</v>
      </c>
      <c r="C16" t="s">
        <v>0</v>
      </c>
      <c r="D16" t="s">
        <v>42</v>
      </c>
      <c r="E16"/>
      <c r="F16" t="s">
        <v>0</v>
      </c>
      <c r="G16" s="10">
        <f>TODAY()+10</f>
        <v>43973.56233927084</v>
      </c>
      <c r="H16" s="10">
        <f>TODAY()+11</f>
        <v>43974.56233927084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23</v>
      </c>
      <c r="O16" t="s">
        <v>24</v>
      </c>
      <c r="P16" t="s">
        <v>0</v>
      </c>
      <c r="Q16">
        <v>0</v>
      </c>
      <c r="R16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TODAY()+11</f>
        <v>43974.56233927084</v>
      </c>
      <c r="H17" s="10">
        <f>TODAY()+12</f>
        <v>43975.56233927084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TODAY()+12</f>
        <v>43975.562339282405</v>
      </c>
      <c r="H18" s="10">
        <f>TODAY()+13</f>
        <v>43976.562339282405</v>
      </c>
      <c r="I18" t="s">
        <v>0</v>
      </c>
      <c r="J18">
        <v>0</v>
      </c>
      <c r="K18">
        <v>0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TODAY()+13</f>
        <v>43976.562339282405</v>
      </c>
      <c r="H19" s="10">
        <f>TODAY()+14</f>
        <v>43977.562339282405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TODAY()+14</f>
        <v>43977.562339282405</v>
      </c>
      <c r="H20" s="10">
        <f>TODAY()+15</f>
        <v>43978.562339282405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TODAY()+15</f>
        <v>43978.562339282405</v>
      </c>
      <c r="H21" s="10">
        <f>TODAY()+16</f>
        <v>43979.562339282405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53</v>
      </c>
      <c r="C22" t="s">
        <v>0</v>
      </c>
      <c r="D22" t="s">
        <v>54</v>
      </c>
      <c r="E22"/>
      <c r="F22" t="s">
        <v>0</v>
      </c>
      <c r="G22" s="10">
        <f>TODAY()+16</f>
        <v>43979.562339282405</v>
      </c>
      <c r="H22" s="10">
        <f>TODAY()+17</f>
        <v>43980.56233929398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TODAY()+17</f>
        <v>43980.56233929398</v>
      </c>
      <c r="H23" s="10">
        <f>TODAY()+18</f>
        <v>43981.56233929398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TODAY()+18</f>
        <v>43981.56233929398</v>
      </c>
      <c r="H24" s="10">
        <f>TODAY()+19</f>
        <v>43982.56233929398</v>
      </c>
      <c r="I24" t="s">
        <v>0</v>
      </c>
      <c r="J24">
        <v>0</v>
      </c>
      <c r="K24">
        <v>0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TODAY()+19</f>
        <v>43982.56233929398</v>
      </c>
      <c r="H25" s="10">
        <f>TODAY()+20</f>
        <v>43983.56233929398</v>
      </c>
      <c r="I25" t="s">
        <v>0</v>
      </c>
      <c r="J25">
        <v>0</v>
      </c>
      <c r="K25">
        <v>0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6" t="s">
        <v>0</v>
      </c>
      <c r="B26" s="7" t="s">
        <v>61</v>
      </c>
      <c r="C26" s="7" t="s">
        <v>62</v>
      </c>
      <c r="D26" s="7"/>
      <c r="E26" s="7"/>
      <c r="F26" s="7" t="s">
        <v>0</v>
      </c>
      <c r="G26" s="8">
        <f>TODAY()+21</f>
        <v>43984.56233930556</v>
      </c>
      <c r="H26" s="8">
        <f>TODAY()+27</f>
        <v>43990.56233930556</v>
      </c>
      <c r="I26" s="7" t="s">
        <v>0</v>
      </c>
      <c r="J26" s="7">
        <v>0</v>
      </c>
      <c r="K26" s="7">
        <v>32</v>
      </c>
      <c r="L26" s="7">
        <v>0</v>
      </c>
      <c r="M26" s="7">
        <v>0</v>
      </c>
      <c r="N26" s="7" t="s">
        <v>0</v>
      </c>
      <c r="O26" s="7" t="s">
        <v>0</v>
      </c>
      <c r="P26" s="7" t="s">
        <v>0</v>
      </c>
      <c r="Q26" s="7">
        <v>0</v>
      </c>
      <c r="R26" s="7">
        <v>0</v>
      </c>
    </row>
    <row r="27" spans="1:18" x14ac:dyDescent="0.25">
      <c r="A27" s="9" t="s">
        <v>0</v>
      </c>
      <c r="B27" t="s">
        <v>63</v>
      </c>
      <c r="C27" t="s">
        <v>0</v>
      </c>
      <c r="D27" t="s">
        <v>64</v>
      </c>
      <c r="E27"/>
      <c r="F27" t="s">
        <v>0</v>
      </c>
      <c r="G27" s="10">
        <f>TODAY()+21</f>
        <v>43984.56233930556</v>
      </c>
      <c r="H27" s="10">
        <f>TODAY()+22</f>
        <v>43985.56233930556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TODAY()+22</f>
        <v>43985.56233930556</v>
      </c>
      <c r="H28" s="10">
        <f>TODAY()+23</f>
        <v>43986.56233930556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TODAY()+23</f>
        <v>43986.56233930556</v>
      </c>
      <c r="H29" s="10">
        <f>TODAY()+24</f>
        <v>43987.56233930556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TODAY()+24</f>
        <v>43987.562339317126</v>
      </c>
      <c r="H30" s="10">
        <f>TODAY()+25</f>
        <v>43988.562339317126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TODAY()+25</f>
        <v>43988.562339317126</v>
      </c>
      <c r="H31" s="10">
        <f>TODAY()+26</f>
        <v>43989.562339317126</v>
      </c>
      <c r="I31" t="s">
        <v>0</v>
      </c>
      <c r="J31">
        <v>0</v>
      </c>
      <c r="K31">
        <v>0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TODAY()+26</f>
        <v>43989.562339317126</v>
      </c>
      <c r="H32" s="10">
        <f>TODAY()+27</f>
        <v>43990.562339317126</v>
      </c>
      <c r="I32" t="s">
        <v>0</v>
      </c>
      <c r="J32">
        <v>0</v>
      </c>
      <c r="K32">
        <v>0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6" t="s">
        <v>0</v>
      </c>
      <c r="B33" s="7" t="s">
        <v>75</v>
      </c>
      <c r="C33" s="7" t="s">
        <v>76</v>
      </c>
      <c r="D33" s="7"/>
      <c r="E33" s="7"/>
      <c r="F33" s="7" t="s">
        <v>0</v>
      </c>
      <c r="G33" s="8">
        <f>TODAY()+28</f>
        <v>43991.562339317126</v>
      </c>
      <c r="H33" s="8">
        <f>TODAY()+36</f>
        <v>43999.562339317126</v>
      </c>
      <c r="I33" s="7" t="s">
        <v>0</v>
      </c>
      <c r="J33" s="7">
        <v>0</v>
      </c>
      <c r="K33" s="7">
        <v>48</v>
      </c>
      <c r="L33" s="7">
        <v>0</v>
      </c>
      <c r="M33" s="7">
        <v>0</v>
      </c>
      <c r="N33" s="7" t="s">
        <v>0</v>
      </c>
      <c r="O33" s="7" t="s">
        <v>0</v>
      </c>
      <c r="P33" s="7" t="s">
        <v>0</v>
      </c>
      <c r="Q33" s="7">
        <v>0</v>
      </c>
      <c r="R33" s="7">
        <v>0</v>
      </c>
    </row>
    <row r="34" spans="1:18" x14ac:dyDescent="0.25">
      <c r="A34" s="9" t="s">
        <v>0</v>
      </c>
      <c r="B34" t="s">
        <v>77</v>
      </c>
      <c r="C34" t="s">
        <v>0</v>
      </c>
      <c r="D34" t="s">
        <v>78</v>
      </c>
      <c r="E34"/>
      <c r="F34" t="s">
        <v>0</v>
      </c>
      <c r="G34" s="10">
        <f>TODAY()+28</f>
        <v>43991.562339317126</v>
      </c>
      <c r="H34" s="10">
        <f>TODAY()+29</f>
        <v>43992.5623393287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23</v>
      </c>
      <c r="O34" t="s">
        <v>24</v>
      </c>
      <c r="P34" t="s">
        <v>0</v>
      </c>
      <c r="Q34">
        <v>0</v>
      </c>
      <c r="R34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TODAY()+29</f>
        <v>43992.5623393287</v>
      </c>
      <c r="H35" s="10">
        <f>TODAY()+30</f>
        <v>43993.5623393287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TODAY()+30</f>
        <v>43993.5623393287</v>
      </c>
      <c r="H36" s="10">
        <f>TODAY()+31</f>
        <v>43994.5623393287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10">
        <f>TODAY()+31</f>
        <v>43994.5623393287</v>
      </c>
      <c r="H37" s="10">
        <f>TODAY()+32</f>
        <v>43995.5623393287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TODAY()+32</f>
        <v>43995.5623393287</v>
      </c>
      <c r="H38" s="10">
        <f>TODAY()+33</f>
        <v>43996.56233934028</v>
      </c>
      <c r="I38" t="s">
        <v>0</v>
      </c>
      <c r="J38">
        <v>0</v>
      </c>
      <c r="K38">
        <v>0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TODAY()+33</f>
        <v>43996.56233934028</v>
      </c>
      <c r="H39" s="10">
        <f>TODAY()+34</f>
        <v>43997.56233934028</v>
      </c>
      <c r="I39" t="s">
        <v>0</v>
      </c>
      <c r="J39">
        <v>0</v>
      </c>
      <c r="K39">
        <v>0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TODAY()+34</f>
        <v>43997.56233935185</v>
      </c>
      <c r="H40" s="10">
        <f>TODAY()+35</f>
        <v>43998.56233935185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90</v>
      </c>
      <c r="E41"/>
      <c r="F41" t="s">
        <v>0</v>
      </c>
      <c r="G41" s="10">
        <f>TODAY()+35</f>
        <v>43998.56233935185</v>
      </c>
      <c r="H41" s="10">
        <f>TODAY()+36</f>
        <v>43999.56233935185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6" t="s">
        <v>0</v>
      </c>
      <c r="B42" s="7" t="s">
        <v>92</v>
      </c>
      <c r="C42" s="7" t="s">
        <v>93</v>
      </c>
      <c r="D42" s="7"/>
      <c r="E42" s="7"/>
      <c r="F42" s="7" t="s">
        <v>0</v>
      </c>
      <c r="G42" s="8">
        <f>TODAY()+38</f>
        <v>44001.56233936343</v>
      </c>
      <c r="H42" s="8">
        <f>TODAY()+197</f>
        <v>44160.56233936343</v>
      </c>
      <c r="I42" s="7" t="s">
        <v>0</v>
      </c>
      <c r="J42" s="7">
        <v>0</v>
      </c>
      <c r="K42" s="7">
        <v>904</v>
      </c>
      <c r="L42" s="7">
        <v>0</v>
      </c>
      <c r="M42" s="7">
        <v>0</v>
      </c>
      <c r="N42" s="7" t="s">
        <v>0</v>
      </c>
      <c r="O42" s="7" t="s">
        <v>0</v>
      </c>
      <c r="P42" s="7" t="s">
        <v>0</v>
      </c>
      <c r="Q42" s="7">
        <v>0</v>
      </c>
      <c r="R42" s="7">
        <v>0</v>
      </c>
    </row>
    <row r="43" spans="1:18" x14ac:dyDescent="0.25">
      <c r="A43" s="11" t="s">
        <v>0</v>
      </c>
      <c r="B43" s="7" t="s">
        <v>94</v>
      </c>
      <c r="C43" s="7" t="s">
        <v>0</v>
      </c>
      <c r="D43" s="7" t="s">
        <v>95</v>
      </c>
      <c r="E43" s="7"/>
      <c r="F43" s="7" t="s">
        <v>0</v>
      </c>
      <c r="G43" s="8">
        <f>TODAY()+38</f>
        <v>44001.56233936343</v>
      </c>
      <c r="H43" s="8">
        <f>TODAY()+53</f>
        <v>44016.56233936343</v>
      </c>
      <c r="I43" s="7" t="s">
        <v>0</v>
      </c>
      <c r="J43" s="7">
        <v>0</v>
      </c>
      <c r="K43" s="7">
        <v>88</v>
      </c>
      <c r="L43" s="7">
        <v>0</v>
      </c>
      <c r="M43" s="7">
        <v>0</v>
      </c>
      <c r="N43" s="7" t="s">
        <v>0</v>
      </c>
      <c r="O43" s="7" t="s">
        <v>0</v>
      </c>
      <c r="P43" s="7" t="s">
        <v>0</v>
      </c>
      <c r="Q43" s="7">
        <v>0</v>
      </c>
      <c r="R43" s="7">
        <v>0</v>
      </c>
    </row>
    <row r="44" spans="1:18" x14ac:dyDescent="0.25">
      <c r="A44" s="9" t="s">
        <v>0</v>
      </c>
      <c r="B44" t="s">
        <v>96</v>
      </c>
      <c r="C44" t="s">
        <v>0</v>
      </c>
      <c r="D44" t="s">
        <v>0</v>
      </c>
      <c r="E44" t="s">
        <v>97</v>
      </c>
      <c r="F44" t="s">
        <v>0</v>
      </c>
      <c r="G44" s="10">
        <f>TODAY()+38</f>
        <v>44001.56233936343</v>
      </c>
      <c r="H44" s="10">
        <f>TODAY()+39</f>
        <v>44002.562339375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98</v>
      </c>
      <c r="C45" t="s">
        <v>0</v>
      </c>
      <c r="D45" t="s">
        <v>0</v>
      </c>
      <c r="E45" t="s">
        <v>99</v>
      </c>
      <c r="F45" t="s">
        <v>0</v>
      </c>
      <c r="G45" s="10">
        <f>TODAY()+39</f>
        <v>44002.562339375</v>
      </c>
      <c r="H45" s="10">
        <f>TODAY()+40</f>
        <v>44003.562339375</v>
      </c>
      <c r="I45" t="s">
        <v>0</v>
      </c>
      <c r="J45">
        <v>0</v>
      </c>
      <c r="K45">
        <v>0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9" t="s">
        <v>0</v>
      </c>
      <c r="B46" t="s">
        <v>100</v>
      </c>
      <c r="C46" t="s">
        <v>0</v>
      </c>
      <c r="D46" t="s">
        <v>0</v>
      </c>
      <c r="E46" t="s">
        <v>101</v>
      </c>
      <c r="F46" t="s">
        <v>0</v>
      </c>
      <c r="G46" s="10">
        <f>TODAY()+40</f>
        <v>44003.562339375</v>
      </c>
      <c r="H46" s="10">
        <f>TODAY()+41</f>
        <v>44004.562339375</v>
      </c>
      <c r="I46" t="s">
        <v>0</v>
      </c>
      <c r="J46">
        <v>0</v>
      </c>
      <c r="K46">
        <v>0</v>
      </c>
      <c r="L46">
        <v>0</v>
      </c>
      <c r="M46">
        <v>0</v>
      </c>
      <c r="N46" t="s">
        <v>23</v>
      </c>
      <c r="O46" t="s">
        <v>24</v>
      </c>
      <c r="P46" t="s">
        <v>0</v>
      </c>
      <c r="Q46">
        <v>0</v>
      </c>
      <c r="R46">
        <v>0</v>
      </c>
    </row>
    <row r="47" spans="1:18" x14ac:dyDescent="0.25">
      <c r="A47" s="9" t="s">
        <v>0</v>
      </c>
      <c r="B47" t="s">
        <v>102</v>
      </c>
      <c r="C47" t="s">
        <v>0</v>
      </c>
      <c r="D47" t="s">
        <v>0</v>
      </c>
      <c r="E47" t="s">
        <v>103</v>
      </c>
      <c r="F47" t="s">
        <v>0</v>
      </c>
      <c r="G47" s="10">
        <f>TODAY()+41</f>
        <v>44004.562339375</v>
      </c>
      <c r="H47" s="10">
        <f>TODAY()+42</f>
        <v>44005.562339375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104</v>
      </c>
      <c r="C48" t="s">
        <v>0</v>
      </c>
      <c r="D48" t="s">
        <v>0</v>
      </c>
      <c r="E48" t="s">
        <v>105</v>
      </c>
      <c r="F48" t="s">
        <v>0</v>
      </c>
      <c r="G48" s="10">
        <f>TODAY()+42</f>
        <v>44005.562339375</v>
      </c>
      <c r="H48" s="10">
        <f>TODAY()+43</f>
        <v>44006.562339375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106</v>
      </c>
      <c r="C49" t="s">
        <v>0</v>
      </c>
      <c r="D49" t="s">
        <v>0</v>
      </c>
      <c r="E49" t="s">
        <v>107</v>
      </c>
      <c r="F49" t="s">
        <v>0</v>
      </c>
      <c r="G49" s="10">
        <f>TODAY()+43</f>
        <v>44006.562339386575</v>
      </c>
      <c r="H49" s="10">
        <f>TODAY()+44</f>
        <v>44007.562339386575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108</v>
      </c>
      <c r="C50" t="s">
        <v>0</v>
      </c>
      <c r="D50" t="s">
        <v>0</v>
      </c>
      <c r="E50" t="s">
        <v>109</v>
      </c>
      <c r="F50" t="s">
        <v>0</v>
      </c>
      <c r="G50" s="10">
        <f>TODAY()+44</f>
        <v>44007.562339386575</v>
      </c>
      <c r="H50" s="10">
        <f>TODAY()+45</f>
        <v>44008.562339386575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110</v>
      </c>
      <c r="C51" t="s">
        <v>0</v>
      </c>
      <c r="D51" t="s">
        <v>0</v>
      </c>
      <c r="E51" t="s">
        <v>111</v>
      </c>
      <c r="F51" t="s">
        <v>0</v>
      </c>
      <c r="G51" s="10">
        <f>TODAY()+45</f>
        <v>44008.562339386575</v>
      </c>
      <c r="H51" s="10">
        <f>TODAY()+46</f>
        <v>44009.562339386575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112</v>
      </c>
      <c r="C52" t="s">
        <v>0</v>
      </c>
      <c r="D52" t="s">
        <v>0</v>
      </c>
      <c r="E52" t="s">
        <v>113</v>
      </c>
      <c r="F52" t="s">
        <v>0</v>
      </c>
      <c r="G52" s="10">
        <f>TODAY()+46</f>
        <v>44009.562339386575</v>
      </c>
      <c r="H52" s="10">
        <f>TODAY()+47</f>
        <v>44010.562339386575</v>
      </c>
      <c r="I52" t="s">
        <v>0</v>
      </c>
      <c r="J52">
        <v>0</v>
      </c>
      <c r="K52">
        <v>0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114</v>
      </c>
      <c r="C53" t="s">
        <v>0</v>
      </c>
      <c r="D53" t="s">
        <v>0</v>
      </c>
      <c r="E53" t="s">
        <v>115</v>
      </c>
      <c r="F53" t="s">
        <v>0</v>
      </c>
      <c r="G53" s="10">
        <f>TODAY()+47</f>
        <v>44010.562339386575</v>
      </c>
      <c r="H53" s="10">
        <f>TODAY()+48</f>
        <v>44011.562339386575</v>
      </c>
      <c r="I53" t="s">
        <v>0</v>
      </c>
      <c r="J53">
        <v>0</v>
      </c>
      <c r="K53">
        <v>0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9" t="s">
        <v>0</v>
      </c>
      <c r="B54" t="s">
        <v>116</v>
      </c>
      <c r="C54" t="s">
        <v>0</v>
      </c>
      <c r="D54" t="s">
        <v>0</v>
      </c>
      <c r="E54" t="s">
        <v>117</v>
      </c>
      <c r="F54" t="s">
        <v>0</v>
      </c>
      <c r="G54" s="10">
        <f>TODAY()+48</f>
        <v>44011.56233939815</v>
      </c>
      <c r="H54" s="10">
        <f>TODAY()+49</f>
        <v>44012.56233939815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23</v>
      </c>
      <c r="O54" t="s">
        <v>24</v>
      </c>
      <c r="P54" t="s">
        <v>0</v>
      </c>
      <c r="Q54">
        <v>0</v>
      </c>
      <c r="R54">
        <v>0</v>
      </c>
    </row>
    <row r="55" spans="1:18" x14ac:dyDescent="0.25">
      <c r="A55" s="9" t="s">
        <v>0</v>
      </c>
      <c r="B55" t="s">
        <v>118</v>
      </c>
      <c r="C55" t="s">
        <v>0</v>
      </c>
      <c r="D55" t="s">
        <v>0</v>
      </c>
      <c r="E55" t="s">
        <v>119</v>
      </c>
      <c r="F55" t="s">
        <v>0</v>
      </c>
      <c r="G55" s="10">
        <f>TODAY()+49</f>
        <v>44012.56233939815</v>
      </c>
      <c r="H55" s="10">
        <f>TODAY()+50</f>
        <v>44013.56233939815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120</v>
      </c>
      <c r="C56" t="s">
        <v>0</v>
      </c>
      <c r="D56" t="s">
        <v>0</v>
      </c>
      <c r="E56" t="s">
        <v>121</v>
      </c>
      <c r="F56" t="s">
        <v>0</v>
      </c>
      <c r="G56" s="10">
        <f>TODAY()+50</f>
        <v>44013.56233939815</v>
      </c>
      <c r="H56" s="10">
        <f>TODAY()+51</f>
        <v>44014.56233939815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0</v>
      </c>
      <c r="E57" t="s">
        <v>123</v>
      </c>
      <c r="F57" t="s">
        <v>0</v>
      </c>
      <c r="G57" s="10">
        <f>TODAY()+51</f>
        <v>44014.56233939815</v>
      </c>
      <c r="H57" s="10">
        <f>TODAY()+52</f>
        <v>44015.56233939815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124</v>
      </c>
      <c r="C58" t="s">
        <v>0</v>
      </c>
      <c r="D58" t="s">
        <v>0</v>
      </c>
      <c r="E58" t="s">
        <v>125</v>
      </c>
      <c r="F58" t="s">
        <v>0</v>
      </c>
      <c r="G58" s="10">
        <f>TODAY()+52</f>
        <v>44015.56233939815</v>
      </c>
      <c r="H58" s="10">
        <f>TODAY()+53</f>
        <v>44016.56233939815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11" t="s">
        <v>0</v>
      </c>
      <c r="B59" s="7" t="s">
        <v>126</v>
      </c>
      <c r="C59" s="7" t="s">
        <v>0</v>
      </c>
      <c r="D59" s="7" t="s">
        <v>127</v>
      </c>
      <c r="E59" s="7"/>
      <c r="F59" s="7" t="s">
        <v>0</v>
      </c>
      <c r="G59" s="8">
        <f>TODAY()+54</f>
        <v>44017.56233940972</v>
      </c>
      <c r="H59" s="8">
        <f>TODAY()+69</f>
        <v>44032.56233940972</v>
      </c>
      <c r="I59" s="7" t="s">
        <v>0</v>
      </c>
      <c r="J59" s="7">
        <v>0</v>
      </c>
      <c r="K59" s="7">
        <v>80</v>
      </c>
      <c r="L59" s="7">
        <v>0</v>
      </c>
      <c r="M59" s="7">
        <v>0</v>
      </c>
      <c r="N59" s="7" t="s">
        <v>0</v>
      </c>
      <c r="O59" s="7" t="s">
        <v>0</v>
      </c>
      <c r="P59" s="7" t="s">
        <v>0</v>
      </c>
      <c r="Q59" s="7">
        <v>0</v>
      </c>
      <c r="R59" s="7">
        <v>0</v>
      </c>
    </row>
    <row r="60" spans="1:18" x14ac:dyDescent="0.25">
      <c r="A60" s="9" t="s">
        <v>0</v>
      </c>
      <c r="B60" t="s">
        <v>128</v>
      </c>
      <c r="C60" t="s">
        <v>0</v>
      </c>
      <c r="D60" t="s">
        <v>0</v>
      </c>
      <c r="E60" t="s">
        <v>97</v>
      </c>
      <c r="F60" t="s">
        <v>0</v>
      </c>
      <c r="G60" s="10">
        <f>TODAY()+54</f>
        <v>44017.56233940972</v>
      </c>
      <c r="H60" s="10">
        <f>TODAY()+55</f>
        <v>44018.56233940972</v>
      </c>
      <c r="I60" t="s">
        <v>0</v>
      </c>
      <c r="J60">
        <v>0</v>
      </c>
      <c r="K60">
        <v>0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129</v>
      </c>
      <c r="C61" t="s">
        <v>0</v>
      </c>
      <c r="D61" t="s">
        <v>0</v>
      </c>
      <c r="E61" t="s">
        <v>99</v>
      </c>
      <c r="F61" t="s">
        <v>0</v>
      </c>
      <c r="G61" s="10">
        <f>TODAY()+55</f>
        <v>44018.56233940972</v>
      </c>
      <c r="H61" s="10">
        <f>TODAY()+56</f>
        <v>44019.56233940972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130</v>
      </c>
      <c r="C62" t="s">
        <v>0</v>
      </c>
      <c r="D62" t="s">
        <v>0</v>
      </c>
      <c r="E62" t="s">
        <v>101</v>
      </c>
      <c r="F62" t="s">
        <v>0</v>
      </c>
      <c r="G62" s="10">
        <f>TODAY()+56</f>
        <v>44019.56233940972</v>
      </c>
      <c r="H62" s="10">
        <f>TODAY()+57</f>
        <v>44020.56233940972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131</v>
      </c>
      <c r="C63" t="s">
        <v>0</v>
      </c>
      <c r="D63" t="s">
        <v>0</v>
      </c>
      <c r="E63" t="s">
        <v>103</v>
      </c>
      <c r="F63" t="s">
        <v>0</v>
      </c>
      <c r="G63" s="10">
        <f>TODAY()+57</f>
        <v>44020.56233940972</v>
      </c>
      <c r="H63" s="10">
        <f>TODAY()+58</f>
        <v>44021.562339421296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132</v>
      </c>
      <c r="C64" t="s">
        <v>0</v>
      </c>
      <c r="D64" t="s">
        <v>0</v>
      </c>
      <c r="E64" t="s">
        <v>105</v>
      </c>
      <c r="F64" t="s">
        <v>0</v>
      </c>
      <c r="G64" s="10">
        <f>TODAY()+58</f>
        <v>44021.562339421296</v>
      </c>
      <c r="H64" s="10">
        <f>TODAY()+59</f>
        <v>44022.562339421296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0</v>
      </c>
      <c r="E65" t="s">
        <v>107</v>
      </c>
      <c r="F65" t="s">
        <v>0</v>
      </c>
      <c r="G65" s="10">
        <f>TODAY()+59</f>
        <v>44022.562339421296</v>
      </c>
      <c r="H65" s="10">
        <f>TODAY()+60</f>
        <v>44023.562339421296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134</v>
      </c>
      <c r="C66" t="s">
        <v>0</v>
      </c>
      <c r="D66" t="s">
        <v>0</v>
      </c>
      <c r="E66" t="s">
        <v>109</v>
      </c>
      <c r="F66" t="s">
        <v>0</v>
      </c>
      <c r="G66" s="10">
        <f>TODAY()+60</f>
        <v>44023.562339421296</v>
      </c>
      <c r="H66" s="10">
        <f>TODAY()+61</f>
        <v>44024.562339421296</v>
      </c>
      <c r="I66" t="s">
        <v>0</v>
      </c>
      <c r="J66">
        <v>0</v>
      </c>
      <c r="K66">
        <v>0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135</v>
      </c>
      <c r="C67" t="s">
        <v>0</v>
      </c>
      <c r="D67" t="s">
        <v>0</v>
      </c>
      <c r="E67" t="s">
        <v>111</v>
      </c>
      <c r="F67" t="s">
        <v>0</v>
      </c>
      <c r="G67" s="10">
        <f>TODAY()+61</f>
        <v>44024.562339421296</v>
      </c>
      <c r="H67" s="10">
        <f>TODAY()+62</f>
        <v>44025.562339421296</v>
      </c>
      <c r="I67" t="s">
        <v>0</v>
      </c>
      <c r="J67">
        <v>0</v>
      </c>
      <c r="K67">
        <v>0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9" t="s">
        <v>0</v>
      </c>
      <c r="B68" t="s">
        <v>136</v>
      </c>
      <c r="C68" t="s">
        <v>0</v>
      </c>
      <c r="D68" t="s">
        <v>0</v>
      </c>
      <c r="E68" t="s">
        <v>113</v>
      </c>
      <c r="F68" t="s">
        <v>0</v>
      </c>
      <c r="G68" s="10">
        <f>TODAY()+62</f>
        <v>44025.56233943287</v>
      </c>
      <c r="H68" s="10">
        <f>TODAY()+63</f>
        <v>44026.56233943287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137</v>
      </c>
      <c r="C69" t="s">
        <v>0</v>
      </c>
      <c r="D69" t="s">
        <v>0</v>
      </c>
      <c r="E69" t="s">
        <v>115</v>
      </c>
      <c r="F69" t="s">
        <v>0</v>
      </c>
      <c r="G69" s="10">
        <f>TODAY()+63</f>
        <v>44026.56233943287</v>
      </c>
      <c r="H69" s="10">
        <f>TODAY()+64</f>
        <v>44027.56233943287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138</v>
      </c>
      <c r="C70" t="s">
        <v>0</v>
      </c>
      <c r="D70" t="s">
        <v>0</v>
      </c>
      <c r="E70" t="s">
        <v>117</v>
      </c>
      <c r="F70" t="s">
        <v>0</v>
      </c>
      <c r="G70" s="10">
        <f>TODAY()+64</f>
        <v>44027.56233943287</v>
      </c>
      <c r="H70" s="10">
        <f>TODAY()+65</f>
        <v>44028.56233943287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139</v>
      </c>
      <c r="C71" t="s">
        <v>0</v>
      </c>
      <c r="D71" t="s">
        <v>0</v>
      </c>
      <c r="E71" t="s">
        <v>119</v>
      </c>
      <c r="F71" t="s">
        <v>0</v>
      </c>
      <c r="G71" s="10">
        <f>TODAY()+65</f>
        <v>44028.56233943287</v>
      </c>
      <c r="H71" s="10">
        <f>TODAY()+66</f>
        <v>44029.56233943287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140</v>
      </c>
      <c r="C72" t="s">
        <v>0</v>
      </c>
      <c r="D72" t="s">
        <v>0</v>
      </c>
      <c r="E72" t="s">
        <v>121</v>
      </c>
      <c r="F72" t="s">
        <v>0</v>
      </c>
      <c r="G72" s="10">
        <f>TODAY()+66</f>
        <v>44029.56233944444</v>
      </c>
      <c r="H72" s="10">
        <f>TODAY()+67</f>
        <v>44030.56233944444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141</v>
      </c>
      <c r="C73" t="s">
        <v>0</v>
      </c>
      <c r="D73" t="s">
        <v>0</v>
      </c>
      <c r="E73" t="s">
        <v>123</v>
      </c>
      <c r="F73" t="s">
        <v>0</v>
      </c>
      <c r="G73" s="10">
        <f>TODAY()+67</f>
        <v>44030.56233944444</v>
      </c>
      <c r="H73" s="10">
        <f>TODAY()+68</f>
        <v>44031.56233944444</v>
      </c>
      <c r="I73" t="s">
        <v>0</v>
      </c>
      <c r="J73">
        <v>0</v>
      </c>
      <c r="K73">
        <v>0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142</v>
      </c>
      <c r="C74" t="s">
        <v>0</v>
      </c>
      <c r="D74" t="s">
        <v>0</v>
      </c>
      <c r="E74" t="s">
        <v>125</v>
      </c>
      <c r="F74" t="s">
        <v>0</v>
      </c>
      <c r="G74" s="10">
        <f>TODAY()+68</f>
        <v>44031.56233944444</v>
      </c>
      <c r="H74" s="10">
        <f>TODAY()+69</f>
        <v>44032.56233944444</v>
      </c>
      <c r="I74" t="s">
        <v>0</v>
      </c>
      <c r="J74">
        <v>0</v>
      </c>
      <c r="K74">
        <v>0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11" t="s">
        <v>0</v>
      </c>
      <c r="B75" s="7" t="s">
        <v>143</v>
      </c>
      <c r="C75" s="7" t="s">
        <v>0</v>
      </c>
      <c r="D75" s="7" t="s">
        <v>144</v>
      </c>
      <c r="E75" s="7"/>
      <c r="F75" s="7" t="s">
        <v>0</v>
      </c>
      <c r="G75" s="8">
        <f>TODAY()+70</f>
        <v>44033.56233944444</v>
      </c>
      <c r="H75" s="8">
        <f>TODAY()+85</f>
        <v>44048.56233944444</v>
      </c>
      <c r="I75" s="7" t="s">
        <v>0</v>
      </c>
      <c r="J75" s="7">
        <v>0</v>
      </c>
      <c r="K75" s="7">
        <v>88</v>
      </c>
      <c r="L75" s="7">
        <v>0</v>
      </c>
      <c r="M75" s="7">
        <v>0</v>
      </c>
      <c r="N75" s="7" t="s">
        <v>0</v>
      </c>
      <c r="O75" s="7" t="s">
        <v>0</v>
      </c>
      <c r="P75" s="7" t="s">
        <v>0</v>
      </c>
      <c r="Q75" s="7">
        <v>0</v>
      </c>
      <c r="R75" s="7">
        <v>0</v>
      </c>
    </row>
    <row r="76" spans="1:18" x14ac:dyDescent="0.25">
      <c r="A76" s="9" t="s">
        <v>0</v>
      </c>
      <c r="B76" t="s">
        <v>145</v>
      </c>
      <c r="C76" t="s">
        <v>0</v>
      </c>
      <c r="D76" t="s">
        <v>0</v>
      </c>
      <c r="E76" t="s">
        <v>97</v>
      </c>
      <c r="F76" t="s">
        <v>0</v>
      </c>
      <c r="G76" s="10">
        <f>TODAY()+70</f>
        <v>44033.56233944444</v>
      </c>
      <c r="H76" s="10">
        <f>TODAY()+71</f>
        <v>44034.56233944444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146</v>
      </c>
      <c r="C77" t="s">
        <v>0</v>
      </c>
      <c r="D77" t="s">
        <v>0</v>
      </c>
      <c r="E77" t="s">
        <v>99</v>
      </c>
      <c r="F77" t="s">
        <v>0</v>
      </c>
      <c r="G77" s="10">
        <f>TODAY()+71</f>
        <v>44034.56233944444</v>
      </c>
      <c r="H77" s="10">
        <f>TODAY()+72</f>
        <v>44035.56233944444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147</v>
      </c>
      <c r="C78" t="s">
        <v>0</v>
      </c>
      <c r="D78" t="s">
        <v>0</v>
      </c>
      <c r="E78" t="s">
        <v>101</v>
      </c>
      <c r="F78" t="s">
        <v>0</v>
      </c>
      <c r="G78" s="10">
        <f>TODAY()+72</f>
        <v>44035.56233945602</v>
      </c>
      <c r="H78" s="10">
        <f>TODAY()+73</f>
        <v>44036.56233945602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148</v>
      </c>
      <c r="C79" t="s">
        <v>0</v>
      </c>
      <c r="D79" t="s">
        <v>0</v>
      </c>
      <c r="E79" t="s">
        <v>103</v>
      </c>
      <c r="F79" t="s">
        <v>0</v>
      </c>
      <c r="G79" s="10">
        <f>TODAY()+73</f>
        <v>44036.56233945602</v>
      </c>
      <c r="H79" s="10">
        <f>TODAY()+74</f>
        <v>44037.56233945602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149</v>
      </c>
      <c r="C80" t="s">
        <v>0</v>
      </c>
      <c r="D80" t="s">
        <v>0</v>
      </c>
      <c r="E80" t="s">
        <v>105</v>
      </c>
      <c r="F80" t="s">
        <v>0</v>
      </c>
      <c r="G80" s="10">
        <f>TODAY()+74</f>
        <v>44037.56233945602</v>
      </c>
      <c r="H80" s="10">
        <f>TODAY()+75</f>
        <v>44038.56233945602</v>
      </c>
      <c r="I80" t="s">
        <v>0</v>
      </c>
      <c r="J80">
        <v>0</v>
      </c>
      <c r="K80">
        <v>0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150</v>
      </c>
      <c r="C81" t="s">
        <v>0</v>
      </c>
      <c r="D81" t="s">
        <v>0</v>
      </c>
      <c r="E81" t="s">
        <v>107</v>
      </c>
      <c r="F81" t="s">
        <v>0</v>
      </c>
      <c r="G81" s="10">
        <f>TODAY()+75</f>
        <v>44038.56233945602</v>
      </c>
      <c r="H81" s="10">
        <f>TODAY()+76</f>
        <v>44039.56233945602</v>
      </c>
      <c r="I81" t="s">
        <v>0</v>
      </c>
      <c r="J81">
        <v>0</v>
      </c>
      <c r="K81">
        <v>0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151</v>
      </c>
      <c r="C82" t="s">
        <v>0</v>
      </c>
      <c r="D82" t="s">
        <v>0</v>
      </c>
      <c r="E82" t="s">
        <v>109</v>
      </c>
      <c r="F82" t="s">
        <v>0</v>
      </c>
      <c r="G82" s="10">
        <f>TODAY()+76</f>
        <v>44039.56233945602</v>
      </c>
      <c r="H82" s="10">
        <f>TODAY()+77</f>
        <v>44040.56233945602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152</v>
      </c>
      <c r="C83" t="s">
        <v>0</v>
      </c>
      <c r="D83" t="s">
        <v>0</v>
      </c>
      <c r="E83" t="s">
        <v>111</v>
      </c>
      <c r="F83" t="s">
        <v>0</v>
      </c>
      <c r="G83" s="10">
        <f>TODAY()+77</f>
        <v>44040.56233945602</v>
      </c>
      <c r="H83" s="10">
        <f>TODAY()+78</f>
        <v>44041.56233945602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153</v>
      </c>
      <c r="C84" t="s">
        <v>0</v>
      </c>
      <c r="D84" t="s">
        <v>0</v>
      </c>
      <c r="E84" t="s">
        <v>113</v>
      </c>
      <c r="F84" t="s">
        <v>0</v>
      </c>
      <c r="G84" s="10">
        <f>TODAY()+78</f>
        <v>44041.56233946759</v>
      </c>
      <c r="H84" s="10">
        <f>TODAY()+79</f>
        <v>44042.56233946759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154</v>
      </c>
      <c r="C85" t="s">
        <v>0</v>
      </c>
      <c r="D85" t="s">
        <v>0</v>
      </c>
      <c r="E85" t="s">
        <v>115</v>
      </c>
      <c r="F85" t="s">
        <v>0</v>
      </c>
      <c r="G85" s="10">
        <f>TODAY()+79</f>
        <v>44042.56233946759</v>
      </c>
      <c r="H85" s="10">
        <f>TODAY()+80</f>
        <v>44043.56233946759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155</v>
      </c>
      <c r="C86" t="s">
        <v>0</v>
      </c>
      <c r="D86" t="s">
        <v>0</v>
      </c>
      <c r="E86" t="s">
        <v>117</v>
      </c>
      <c r="F86" t="s">
        <v>0</v>
      </c>
      <c r="G86" s="10">
        <f>TODAY()+80</f>
        <v>44043.56233946759</v>
      </c>
      <c r="H86" s="10">
        <f>TODAY()+81</f>
        <v>44044.56233946759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156</v>
      </c>
      <c r="C87" t="s">
        <v>0</v>
      </c>
      <c r="D87" t="s">
        <v>0</v>
      </c>
      <c r="E87" t="s">
        <v>119</v>
      </c>
      <c r="F87" t="s">
        <v>0</v>
      </c>
      <c r="G87" s="10">
        <f>TODAY()+81</f>
        <v>44044.56233946759</v>
      </c>
      <c r="H87" s="10">
        <f>TODAY()+82</f>
        <v>44045.56233946759</v>
      </c>
      <c r="I87" t="s">
        <v>0</v>
      </c>
      <c r="J87">
        <v>0</v>
      </c>
      <c r="K87">
        <v>0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157</v>
      </c>
      <c r="C88" t="s">
        <v>0</v>
      </c>
      <c r="D88" t="s">
        <v>0</v>
      </c>
      <c r="E88" t="s">
        <v>121</v>
      </c>
      <c r="F88" t="s">
        <v>0</v>
      </c>
      <c r="G88" s="10">
        <f>TODAY()+82</f>
        <v>44045.56233946759</v>
      </c>
      <c r="H88" s="10">
        <f>TODAY()+83</f>
        <v>44046.56233946759</v>
      </c>
      <c r="I88" t="s">
        <v>0</v>
      </c>
      <c r="J88">
        <v>0</v>
      </c>
      <c r="K88">
        <v>0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9" t="s">
        <v>0</v>
      </c>
      <c r="B89" t="s">
        <v>158</v>
      </c>
      <c r="C89" t="s">
        <v>0</v>
      </c>
      <c r="D89" t="s">
        <v>0</v>
      </c>
      <c r="E89" t="s">
        <v>123</v>
      </c>
      <c r="F89" t="s">
        <v>0</v>
      </c>
      <c r="G89" s="10">
        <f>TODAY()+83</f>
        <v>44046.56233947916</v>
      </c>
      <c r="H89" s="10">
        <f>TODAY()+84</f>
        <v>44047.56233947916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23</v>
      </c>
      <c r="O89" t="s">
        <v>24</v>
      </c>
      <c r="P89" t="s">
        <v>0</v>
      </c>
      <c r="Q89">
        <v>0</v>
      </c>
      <c r="R89">
        <v>0</v>
      </c>
    </row>
    <row r="90" spans="1:18" x14ac:dyDescent="0.25">
      <c r="A90" s="9" t="s">
        <v>0</v>
      </c>
      <c r="B90" t="s">
        <v>159</v>
      </c>
      <c r="C90" t="s">
        <v>0</v>
      </c>
      <c r="D90" t="s">
        <v>0</v>
      </c>
      <c r="E90" t="s">
        <v>125</v>
      </c>
      <c r="F90" t="s">
        <v>0</v>
      </c>
      <c r="G90" s="10">
        <f>TODAY()+84</f>
        <v>44047.56233947916</v>
      </c>
      <c r="H90" s="10">
        <f>TODAY()+85</f>
        <v>44048.56233947916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11" t="s">
        <v>0</v>
      </c>
      <c r="B91" s="7" t="s">
        <v>160</v>
      </c>
      <c r="C91" s="7" t="s">
        <v>0</v>
      </c>
      <c r="D91" s="7" t="s">
        <v>161</v>
      </c>
      <c r="E91" s="7"/>
      <c r="F91" s="7" t="s">
        <v>0</v>
      </c>
      <c r="G91" s="8">
        <f>TODAY()+86</f>
        <v>44049.56233947916</v>
      </c>
      <c r="H91" s="8">
        <f>TODAY()+101</f>
        <v>44064.56233947916</v>
      </c>
      <c r="I91" s="7" t="s">
        <v>0</v>
      </c>
      <c r="J91" s="7">
        <v>0</v>
      </c>
      <c r="K91" s="7">
        <v>88</v>
      </c>
      <c r="L91" s="7">
        <v>0</v>
      </c>
      <c r="M91" s="7">
        <v>0</v>
      </c>
      <c r="N91" s="7" t="s">
        <v>0</v>
      </c>
      <c r="O91" s="7" t="s">
        <v>0</v>
      </c>
      <c r="P91" s="7" t="s">
        <v>0</v>
      </c>
      <c r="Q91" s="7">
        <v>0</v>
      </c>
      <c r="R91" s="7">
        <v>0</v>
      </c>
    </row>
    <row r="92" spans="1:18" x14ac:dyDescent="0.25">
      <c r="A92" s="9" t="s">
        <v>0</v>
      </c>
      <c r="B92" t="s">
        <v>162</v>
      </c>
      <c r="C92" t="s">
        <v>0</v>
      </c>
      <c r="D92" t="s">
        <v>0</v>
      </c>
      <c r="E92" t="s">
        <v>97</v>
      </c>
      <c r="F92" t="s">
        <v>0</v>
      </c>
      <c r="G92" s="10">
        <f>TODAY()+86</f>
        <v>44049.562339490745</v>
      </c>
      <c r="H92" s="10">
        <f>TODAY()+87</f>
        <v>44050.562339490745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163</v>
      </c>
      <c r="C93" t="s">
        <v>0</v>
      </c>
      <c r="D93" t="s">
        <v>0</v>
      </c>
      <c r="E93" t="s">
        <v>99</v>
      </c>
      <c r="F93" t="s">
        <v>0</v>
      </c>
      <c r="G93" s="10">
        <f>TODAY()+87</f>
        <v>44050.562339490745</v>
      </c>
      <c r="H93" s="10">
        <f>TODAY()+88</f>
        <v>44051.562339490745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164</v>
      </c>
      <c r="C94" t="s">
        <v>0</v>
      </c>
      <c r="D94" t="s">
        <v>0</v>
      </c>
      <c r="E94" t="s">
        <v>101</v>
      </c>
      <c r="F94" t="s">
        <v>0</v>
      </c>
      <c r="G94" s="10">
        <f>TODAY()+88</f>
        <v>44051.562339490745</v>
      </c>
      <c r="H94" s="10">
        <f>TODAY()+89</f>
        <v>44052.562339490745</v>
      </c>
      <c r="I94" t="s">
        <v>0</v>
      </c>
      <c r="J94">
        <v>0</v>
      </c>
      <c r="K94">
        <v>0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165</v>
      </c>
      <c r="C95" t="s">
        <v>0</v>
      </c>
      <c r="D95" t="s">
        <v>0</v>
      </c>
      <c r="E95" t="s">
        <v>103</v>
      </c>
      <c r="F95" t="s">
        <v>0</v>
      </c>
      <c r="G95" s="10">
        <f>TODAY()+89</f>
        <v>44052.562339490745</v>
      </c>
      <c r="H95" s="10">
        <f>TODAY()+90</f>
        <v>44053.562339490745</v>
      </c>
      <c r="I95" t="s">
        <v>0</v>
      </c>
      <c r="J95">
        <v>0</v>
      </c>
      <c r="K95">
        <v>0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166</v>
      </c>
      <c r="C96" t="s">
        <v>0</v>
      </c>
      <c r="D96" t="s">
        <v>0</v>
      </c>
      <c r="E96" t="s">
        <v>105</v>
      </c>
      <c r="F96" t="s">
        <v>0</v>
      </c>
      <c r="G96" s="10">
        <f>TODAY()+90</f>
        <v>44053.562339490745</v>
      </c>
      <c r="H96" s="10">
        <f>TODAY()+91</f>
        <v>44054.562339490745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9" t="s">
        <v>0</v>
      </c>
      <c r="B97" t="s">
        <v>167</v>
      </c>
      <c r="C97" t="s">
        <v>0</v>
      </c>
      <c r="D97" t="s">
        <v>0</v>
      </c>
      <c r="E97" t="s">
        <v>107</v>
      </c>
      <c r="F97" t="s">
        <v>0</v>
      </c>
      <c r="G97" s="10">
        <f>TODAY()+91</f>
        <v>44054.562339502314</v>
      </c>
      <c r="H97" s="10">
        <f>TODAY()+92</f>
        <v>44055.562339502314</v>
      </c>
      <c r="I97" t="s">
        <v>0</v>
      </c>
      <c r="J97">
        <v>0</v>
      </c>
      <c r="K97">
        <v>8</v>
      </c>
      <c r="L97">
        <v>0</v>
      </c>
      <c r="M97">
        <v>0</v>
      </c>
      <c r="N97" t="s">
        <v>23</v>
      </c>
      <c r="O97" t="s">
        <v>24</v>
      </c>
      <c r="P97" t="s">
        <v>0</v>
      </c>
      <c r="Q97">
        <v>0</v>
      </c>
      <c r="R97">
        <v>0</v>
      </c>
    </row>
    <row r="98" spans="1:18" x14ac:dyDescent="0.25">
      <c r="A98" s="9" t="s">
        <v>0</v>
      </c>
      <c r="B98" t="s">
        <v>168</v>
      </c>
      <c r="C98" t="s">
        <v>0</v>
      </c>
      <c r="D98" t="s">
        <v>0</v>
      </c>
      <c r="E98" t="s">
        <v>109</v>
      </c>
      <c r="F98" t="s">
        <v>0</v>
      </c>
      <c r="G98" s="10">
        <f>TODAY()+92</f>
        <v>44055.562339502314</v>
      </c>
      <c r="H98" s="10">
        <f>TODAY()+93</f>
        <v>44056.562339502314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169</v>
      </c>
      <c r="C99" t="s">
        <v>0</v>
      </c>
      <c r="D99" t="s">
        <v>0</v>
      </c>
      <c r="E99" t="s">
        <v>111</v>
      </c>
      <c r="F99" t="s">
        <v>0</v>
      </c>
      <c r="G99" s="10">
        <f>TODAY()+93</f>
        <v>44056.562339502314</v>
      </c>
      <c r="H99" s="10">
        <f>TODAY()+94</f>
        <v>44057.562339502314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170</v>
      </c>
      <c r="C100" t="s">
        <v>0</v>
      </c>
      <c r="D100" t="s">
        <v>0</v>
      </c>
      <c r="E100" t="s">
        <v>113</v>
      </c>
      <c r="F100" t="s">
        <v>0</v>
      </c>
      <c r="G100" s="10">
        <f>TODAY()+94</f>
        <v>44057.562339502314</v>
      </c>
      <c r="H100" s="10">
        <f>TODAY()+95</f>
        <v>44058.562339502314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171</v>
      </c>
      <c r="C101" t="s">
        <v>0</v>
      </c>
      <c r="D101" t="s">
        <v>0</v>
      </c>
      <c r="E101" t="s">
        <v>115</v>
      </c>
      <c r="F101" t="s">
        <v>0</v>
      </c>
      <c r="G101" s="10">
        <f>TODAY()+95</f>
        <v>44058.562339502314</v>
      </c>
      <c r="H101" s="10">
        <f>TODAY()+96</f>
        <v>44059.56233951389</v>
      </c>
      <c r="I101" t="s">
        <v>0</v>
      </c>
      <c r="J101">
        <v>0</v>
      </c>
      <c r="K101">
        <v>0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172</v>
      </c>
      <c r="C102" t="s">
        <v>0</v>
      </c>
      <c r="D102" t="s">
        <v>0</v>
      </c>
      <c r="E102" t="s">
        <v>117</v>
      </c>
      <c r="F102" t="s">
        <v>0</v>
      </c>
      <c r="G102" s="10">
        <f>TODAY()+96</f>
        <v>44059.56233951389</v>
      </c>
      <c r="H102" s="10">
        <f>TODAY()+97</f>
        <v>44060.56233951389</v>
      </c>
      <c r="I102" t="s">
        <v>0</v>
      </c>
      <c r="J102">
        <v>0</v>
      </c>
      <c r="K102">
        <v>0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173</v>
      </c>
      <c r="C103" t="s">
        <v>0</v>
      </c>
      <c r="D103" t="s">
        <v>0</v>
      </c>
      <c r="E103" t="s">
        <v>119</v>
      </c>
      <c r="F103" t="s">
        <v>0</v>
      </c>
      <c r="G103" s="10">
        <f>TODAY()+97</f>
        <v>44060.56233951389</v>
      </c>
      <c r="H103" s="10">
        <f>TODAY()+98</f>
        <v>44061.56233951389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9" t="s">
        <v>0</v>
      </c>
      <c r="B104" t="s">
        <v>174</v>
      </c>
      <c r="C104" t="s">
        <v>0</v>
      </c>
      <c r="D104" t="s">
        <v>0</v>
      </c>
      <c r="E104" t="s">
        <v>121</v>
      </c>
      <c r="F104" t="s">
        <v>0</v>
      </c>
      <c r="G104" s="10">
        <f>TODAY()+98</f>
        <v>44061.56233951389</v>
      </c>
      <c r="H104" s="10">
        <f>TODAY()+99</f>
        <v>44062.56233951389</v>
      </c>
      <c r="I104" t="s">
        <v>0</v>
      </c>
      <c r="J104">
        <v>0</v>
      </c>
      <c r="K104">
        <v>8</v>
      </c>
      <c r="L104">
        <v>0</v>
      </c>
      <c r="M104">
        <v>0</v>
      </c>
      <c r="N104" t="s">
        <v>23</v>
      </c>
      <c r="O104" t="s">
        <v>24</v>
      </c>
      <c r="P104" t="s">
        <v>0</v>
      </c>
      <c r="Q104">
        <v>0</v>
      </c>
      <c r="R104">
        <v>0</v>
      </c>
    </row>
    <row r="105" spans="1:18" x14ac:dyDescent="0.25">
      <c r="A105" s="9" t="s">
        <v>0</v>
      </c>
      <c r="B105" t="s">
        <v>175</v>
      </c>
      <c r="C105" t="s">
        <v>0</v>
      </c>
      <c r="D105" t="s">
        <v>0</v>
      </c>
      <c r="E105" t="s">
        <v>123</v>
      </c>
      <c r="F105" t="s">
        <v>0</v>
      </c>
      <c r="G105" s="10">
        <f>TODAY()+99</f>
        <v>44062.56233951389</v>
      </c>
      <c r="H105" s="10">
        <f>TODAY()+100</f>
        <v>44063.56233951389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176</v>
      </c>
      <c r="C106" t="s">
        <v>0</v>
      </c>
      <c r="D106" t="s">
        <v>0</v>
      </c>
      <c r="E106" t="s">
        <v>125</v>
      </c>
      <c r="F106" t="s">
        <v>0</v>
      </c>
      <c r="G106" s="10">
        <f>TODAY()+100</f>
        <v>44063.56233951389</v>
      </c>
      <c r="H106" s="10">
        <f>TODAY()+101</f>
        <v>44064.56233951389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11" t="s">
        <v>0</v>
      </c>
      <c r="B107" s="7" t="s">
        <v>177</v>
      </c>
      <c r="C107" s="7" t="s">
        <v>0</v>
      </c>
      <c r="D107" s="7" t="s">
        <v>178</v>
      </c>
      <c r="E107" s="7"/>
      <c r="F107" s="7" t="s">
        <v>0</v>
      </c>
      <c r="G107" s="8">
        <f>TODAY()+102</f>
        <v>44065.56233951389</v>
      </c>
      <c r="H107" s="8">
        <f>TODAY()+117</f>
        <v>44080.562339525466</v>
      </c>
      <c r="I107" s="7" t="s">
        <v>0</v>
      </c>
      <c r="J107" s="7">
        <v>0</v>
      </c>
      <c r="K107" s="7">
        <v>80</v>
      </c>
      <c r="L107" s="7">
        <v>0</v>
      </c>
      <c r="M107" s="7">
        <v>0</v>
      </c>
      <c r="N107" s="7" t="s">
        <v>0</v>
      </c>
      <c r="O107" s="7" t="s">
        <v>0</v>
      </c>
      <c r="P107" s="7" t="s">
        <v>0</v>
      </c>
      <c r="Q107" s="7">
        <v>0</v>
      </c>
      <c r="R107" s="7">
        <v>0</v>
      </c>
    </row>
    <row r="108" spans="1:18" x14ac:dyDescent="0.25">
      <c r="A108" s="9" t="s">
        <v>0</v>
      </c>
      <c r="B108" t="s">
        <v>179</v>
      </c>
      <c r="C108" t="s">
        <v>0</v>
      </c>
      <c r="D108" t="s">
        <v>0</v>
      </c>
      <c r="E108" t="s">
        <v>97</v>
      </c>
      <c r="F108" t="s">
        <v>0</v>
      </c>
      <c r="G108" s="10">
        <f>TODAY()+102</f>
        <v>44065.562339525466</v>
      </c>
      <c r="H108" s="10">
        <f>TODAY()+103</f>
        <v>44066.562339525466</v>
      </c>
      <c r="I108" t="s">
        <v>0</v>
      </c>
      <c r="J108">
        <v>0</v>
      </c>
      <c r="K108">
        <v>0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180</v>
      </c>
      <c r="C109" t="s">
        <v>0</v>
      </c>
      <c r="D109" t="s">
        <v>0</v>
      </c>
      <c r="E109" t="s">
        <v>99</v>
      </c>
      <c r="F109" t="s">
        <v>0</v>
      </c>
      <c r="G109" s="10">
        <f>TODAY()+103</f>
        <v>44066.562339525466</v>
      </c>
      <c r="H109" s="10">
        <f>TODAY()+104</f>
        <v>44067.562339525466</v>
      </c>
      <c r="I109" t="s">
        <v>0</v>
      </c>
      <c r="J109">
        <v>0</v>
      </c>
      <c r="K109">
        <v>0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181</v>
      </c>
      <c r="C110" t="s">
        <v>0</v>
      </c>
      <c r="D110" t="s">
        <v>0</v>
      </c>
      <c r="E110" t="s">
        <v>101</v>
      </c>
      <c r="F110" t="s">
        <v>0</v>
      </c>
      <c r="G110" s="10">
        <f>TODAY()+104</f>
        <v>44067.562339525466</v>
      </c>
      <c r="H110" s="10">
        <f>TODAY()+105</f>
        <v>44068.562339525466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9" t="s">
        <v>0</v>
      </c>
      <c r="B111" t="s">
        <v>182</v>
      </c>
      <c r="C111" t="s">
        <v>0</v>
      </c>
      <c r="D111" t="s">
        <v>0</v>
      </c>
      <c r="E111" t="s">
        <v>103</v>
      </c>
      <c r="F111" t="s">
        <v>0</v>
      </c>
      <c r="G111" s="10">
        <f>TODAY()+105</f>
        <v>44068.562339525466</v>
      </c>
      <c r="H111" s="10">
        <f>TODAY()+106</f>
        <v>44069.562339525466</v>
      </c>
      <c r="I111" t="s">
        <v>0</v>
      </c>
      <c r="J111">
        <v>0</v>
      </c>
      <c r="K111">
        <v>8</v>
      </c>
      <c r="L111">
        <v>0</v>
      </c>
      <c r="M111">
        <v>0</v>
      </c>
      <c r="N111" t="s">
        <v>23</v>
      </c>
      <c r="O111" t="s">
        <v>24</v>
      </c>
      <c r="P111" t="s">
        <v>0</v>
      </c>
      <c r="Q111">
        <v>0</v>
      </c>
      <c r="R111">
        <v>0</v>
      </c>
    </row>
    <row r="112" spans="1:18" x14ac:dyDescent="0.25">
      <c r="A112" s="9" t="s">
        <v>0</v>
      </c>
      <c r="B112" t="s">
        <v>183</v>
      </c>
      <c r="C112" t="s">
        <v>0</v>
      </c>
      <c r="D112" t="s">
        <v>0</v>
      </c>
      <c r="E112" t="s">
        <v>105</v>
      </c>
      <c r="F112" t="s">
        <v>0</v>
      </c>
      <c r="G112" s="10">
        <f>TODAY()+106</f>
        <v>44069.562339525466</v>
      </c>
      <c r="H112" s="10">
        <f>TODAY()+107</f>
        <v>44070.562339525466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184</v>
      </c>
      <c r="C113" t="s">
        <v>0</v>
      </c>
      <c r="D113" t="s">
        <v>0</v>
      </c>
      <c r="E113" t="s">
        <v>107</v>
      </c>
      <c r="F113" t="s">
        <v>0</v>
      </c>
      <c r="G113" s="10">
        <f>TODAY()+107</f>
        <v>44070.562339525466</v>
      </c>
      <c r="H113" s="10">
        <f>TODAY()+108</f>
        <v>44071.562339537035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185</v>
      </c>
      <c r="C114" t="s">
        <v>0</v>
      </c>
      <c r="D114" t="s">
        <v>0</v>
      </c>
      <c r="E114" t="s">
        <v>109</v>
      </c>
      <c r="F114" t="s">
        <v>0</v>
      </c>
      <c r="G114" s="10">
        <f>TODAY()+108</f>
        <v>44071.562339537035</v>
      </c>
      <c r="H114" s="10">
        <f>TODAY()+109</f>
        <v>44072.562339537035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186</v>
      </c>
      <c r="C115" t="s">
        <v>0</v>
      </c>
      <c r="D115" t="s">
        <v>0</v>
      </c>
      <c r="E115" t="s">
        <v>111</v>
      </c>
      <c r="F115" t="s">
        <v>0</v>
      </c>
      <c r="G115" s="10">
        <f>TODAY()+109</f>
        <v>44072.562339537035</v>
      </c>
      <c r="H115" s="10">
        <f>TODAY()+110</f>
        <v>44073.562339537035</v>
      </c>
      <c r="I115" t="s">
        <v>0</v>
      </c>
      <c r="J115">
        <v>0</v>
      </c>
      <c r="K115">
        <v>0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187</v>
      </c>
      <c r="C116" t="s">
        <v>0</v>
      </c>
      <c r="D116" t="s">
        <v>0</v>
      </c>
      <c r="E116" t="s">
        <v>113</v>
      </c>
      <c r="F116" t="s">
        <v>0</v>
      </c>
      <c r="G116" s="10">
        <f>TODAY()+110</f>
        <v>44073.562339537035</v>
      </c>
      <c r="H116" s="10">
        <f>TODAY()+111</f>
        <v>44074.562339537035</v>
      </c>
      <c r="I116" t="s">
        <v>0</v>
      </c>
      <c r="J116">
        <v>0</v>
      </c>
      <c r="K116">
        <v>0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188</v>
      </c>
      <c r="C117" t="s">
        <v>0</v>
      </c>
      <c r="D117" t="s">
        <v>0</v>
      </c>
      <c r="E117" t="s">
        <v>115</v>
      </c>
      <c r="F117" t="s">
        <v>0</v>
      </c>
      <c r="G117" s="10">
        <f>TODAY()+111</f>
        <v>44074.562339537035</v>
      </c>
      <c r="H117" s="10">
        <f>TODAY()+112</f>
        <v>44075.562339537035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189</v>
      </c>
      <c r="C118" t="s">
        <v>0</v>
      </c>
      <c r="D118" t="s">
        <v>0</v>
      </c>
      <c r="E118" t="s">
        <v>117</v>
      </c>
      <c r="F118" t="s">
        <v>0</v>
      </c>
      <c r="G118" s="10">
        <f>TODAY()+112</f>
        <v>44075.562339537035</v>
      </c>
      <c r="H118" s="10">
        <f>TODAY()+113</f>
        <v>44076.562339537035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9" t="s">
        <v>0</v>
      </c>
      <c r="B119" t="s">
        <v>190</v>
      </c>
      <c r="C119" t="s">
        <v>0</v>
      </c>
      <c r="D119" t="s">
        <v>0</v>
      </c>
      <c r="E119" t="s">
        <v>119</v>
      </c>
      <c r="F119" t="s">
        <v>0</v>
      </c>
      <c r="G119" s="10">
        <f>TODAY()+113</f>
        <v>44076.56233954861</v>
      </c>
      <c r="H119" s="10">
        <f>TODAY()+114</f>
        <v>44077.56233954861</v>
      </c>
      <c r="I119" t="s">
        <v>0</v>
      </c>
      <c r="J119">
        <v>0</v>
      </c>
      <c r="K119">
        <v>8</v>
      </c>
      <c r="L119">
        <v>0</v>
      </c>
      <c r="M119">
        <v>0</v>
      </c>
      <c r="N119" t="s">
        <v>23</v>
      </c>
      <c r="O119" t="s">
        <v>24</v>
      </c>
      <c r="P119" t="s">
        <v>0</v>
      </c>
      <c r="Q119">
        <v>0</v>
      </c>
      <c r="R119">
        <v>0</v>
      </c>
    </row>
    <row r="120" spans="1:18" x14ac:dyDescent="0.25">
      <c r="A120" s="9" t="s">
        <v>0</v>
      </c>
      <c r="B120" t="s">
        <v>191</v>
      </c>
      <c r="C120" t="s">
        <v>0</v>
      </c>
      <c r="D120" t="s">
        <v>0</v>
      </c>
      <c r="E120" t="s">
        <v>121</v>
      </c>
      <c r="F120" t="s">
        <v>0</v>
      </c>
      <c r="G120" s="10">
        <f>TODAY()+114</f>
        <v>44077.56233954861</v>
      </c>
      <c r="H120" s="10">
        <f>TODAY()+115</f>
        <v>44078.56233954861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192</v>
      </c>
      <c r="C121" t="s">
        <v>0</v>
      </c>
      <c r="D121" t="s">
        <v>0</v>
      </c>
      <c r="E121" t="s">
        <v>123</v>
      </c>
      <c r="F121" t="s">
        <v>0</v>
      </c>
      <c r="G121" s="10">
        <f>TODAY()+115</f>
        <v>44078.56233954861</v>
      </c>
      <c r="H121" s="10">
        <f>TODAY()+116</f>
        <v>44079.56233954861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193</v>
      </c>
      <c r="C122" t="s">
        <v>0</v>
      </c>
      <c r="D122" t="s">
        <v>0</v>
      </c>
      <c r="E122" t="s">
        <v>125</v>
      </c>
      <c r="F122" t="s">
        <v>0</v>
      </c>
      <c r="G122" s="10">
        <f>TODAY()+116</f>
        <v>44079.56233956019</v>
      </c>
      <c r="H122" s="10">
        <f>TODAY()+117</f>
        <v>44080.56233956019</v>
      </c>
      <c r="I122" t="s">
        <v>0</v>
      </c>
      <c r="J122">
        <v>0</v>
      </c>
      <c r="K122">
        <v>0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11" t="s">
        <v>0</v>
      </c>
      <c r="B123" s="7" t="s">
        <v>194</v>
      </c>
      <c r="C123" s="7" t="s">
        <v>0</v>
      </c>
      <c r="D123" s="7" t="s">
        <v>195</v>
      </c>
      <c r="E123" s="7"/>
      <c r="F123" s="7" t="s">
        <v>0</v>
      </c>
      <c r="G123" s="8">
        <f>TODAY()+118</f>
        <v>44081.56233956019</v>
      </c>
      <c r="H123" s="8">
        <f>TODAY()+133</f>
        <v>44096.56233956019</v>
      </c>
      <c r="I123" s="7" t="s">
        <v>0</v>
      </c>
      <c r="J123" s="7">
        <v>0</v>
      </c>
      <c r="K123" s="7">
        <v>88</v>
      </c>
      <c r="L123" s="7">
        <v>0</v>
      </c>
      <c r="M123" s="7">
        <v>0</v>
      </c>
      <c r="N123" s="7" t="s">
        <v>0</v>
      </c>
      <c r="O123" s="7" t="s">
        <v>0</v>
      </c>
      <c r="P123" s="7" t="s">
        <v>0</v>
      </c>
      <c r="Q123" s="7">
        <v>0</v>
      </c>
      <c r="R123" s="7">
        <v>0</v>
      </c>
    </row>
    <row r="124" spans="1:18" x14ac:dyDescent="0.25">
      <c r="A124" s="9" t="s">
        <v>0</v>
      </c>
      <c r="B124" t="s">
        <v>196</v>
      </c>
      <c r="C124" t="s">
        <v>0</v>
      </c>
      <c r="D124" t="s">
        <v>0</v>
      </c>
      <c r="E124" t="s">
        <v>97</v>
      </c>
      <c r="F124" t="s">
        <v>0</v>
      </c>
      <c r="G124" s="10">
        <f>TODAY()+118</f>
        <v>44081.56233956019</v>
      </c>
      <c r="H124" s="10">
        <f>TODAY()+119</f>
        <v>44082.56233956019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197</v>
      </c>
      <c r="C125" t="s">
        <v>0</v>
      </c>
      <c r="D125" t="s">
        <v>0</v>
      </c>
      <c r="E125" t="s">
        <v>99</v>
      </c>
      <c r="F125" t="s">
        <v>0</v>
      </c>
      <c r="G125" s="10">
        <f>TODAY()+119</f>
        <v>44082.56233956019</v>
      </c>
      <c r="H125" s="10">
        <f>TODAY()+120</f>
        <v>44083.56233956019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198</v>
      </c>
      <c r="C126" t="s">
        <v>0</v>
      </c>
      <c r="D126" t="s">
        <v>0</v>
      </c>
      <c r="E126" t="s">
        <v>101</v>
      </c>
      <c r="F126" t="s">
        <v>0</v>
      </c>
      <c r="G126" s="10">
        <f>TODAY()+120</f>
        <v>44083.56233956019</v>
      </c>
      <c r="H126" s="10">
        <f>TODAY()+121</f>
        <v>44084.56233956019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199</v>
      </c>
      <c r="C127" t="s">
        <v>0</v>
      </c>
      <c r="D127" t="s">
        <v>0</v>
      </c>
      <c r="E127" t="s">
        <v>103</v>
      </c>
      <c r="F127" t="s">
        <v>0</v>
      </c>
      <c r="G127" s="10">
        <f>TODAY()+121</f>
        <v>44084.562339571756</v>
      </c>
      <c r="H127" s="10">
        <f>TODAY()+122</f>
        <v>44085.562339571756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200</v>
      </c>
      <c r="C128" t="s">
        <v>0</v>
      </c>
      <c r="D128" t="s">
        <v>0</v>
      </c>
      <c r="E128" t="s">
        <v>105</v>
      </c>
      <c r="F128" t="s">
        <v>0</v>
      </c>
      <c r="G128" s="10">
        <f>TODAY()+122</f>
        <v>44085.56233958333</v>
      </c>
      <c r="H128" s="10">
        <f>TODAY()+123</f>
        <v>44086.56233958333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201</v>
      </c>
      <c r="C129" t="s">
        <v>0</v>
      </c>
      <c r="D129" t="s">
        <v>0</v>
      </c>
      <c r="E129" t="s">
        <v>107</v>
      </c>
      <c r="F129" t="s">
        <v>0</v>
      </c>
      <c r="G129" s="10">
        <f>TODAY()+123</f>
        <v>44086.56233958333</v>
      </c>
      <c r="H129" s="10">
        <f>TODAY()+124</f>
        <v>44087.56233958333</v>
      </c>
      <c r="I129" t="s">
        <v>0</v>
      </c>
      <c r="J129">
        <v>0</v>
      </c>
      <c r="K129">
        <v>0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202</v>
      </c>
      <c r="C130" t="s">
        <v>0</v>
      </c>
      <c r="D130" t="s">
        <v>0</v>
      </c>
      <c r="E130" t="s">
        <v>109</v>
      </c>
      <c r="F130" t="s">
        <v>0</v>
      </c>
      <c r="G130" s="10">
        <f>TODAY()+124</f>
        <v>44087.56233958333</v>
      </c>
      <c r="H130" s="10">
        <f>TODAY()+125</f>
        <v>44088.56233958333</v>
      </c>
      <c r="I130" t="s">
        <v>0</v>
      </c>
      <c r="J130">
        <v>0</v>
      </c>
      <c r="K130">
        <v>0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9" t="s">
        <v>0</v>
      </c>
      <c r="B131" t="s">
        <v>203</v>
      </c>
      <c r="C131" t="s">
        <v>0</v>
      </c>
      <c r="D131" t="s">
        <v>0</v>
      </c>
      <c r="E131" t="s">
        <v>111</v>
      </c>
      <c r="F131" t="s">
        <v>0</v>
      </c>
      <c r="G131" s="10">
        <f>TODAY()+125</f>
        <v>44088.56233958333</v>
      </c>
      <c r="H131" s="10">
        <f>TODAY()+126</f>
        <v>44089.56233958333</v>
      </c>
      <c r="I131" t="s">
        <v>0</v>
      </c>
      <c r="J131">
        <v>0</v>
      </c>
      <c r="K131">
        <v>8</v>
      </c>
      <c r="L131">
        <v>0</v>
      </c>
      <c r="M131">
        <v>0</v>
      </c>
      <c r="N131" t="s">
        <v>23</v>
      </c>
      <c r="O131" t="s">
        <v>24</v>
      </c>
      <c r="P131" t="s">
        <v>0</v>
      </c>
      <c r="Q131">
        <v>0</v>
      </c>
      <c r="R131">
        <v>0</v>
      </c>
    </row>
    <row r="132" spans="1:18" x14ac:dyDescent="0.25">
      <c r="A132" s="9" t="s">
        <v>0</v>
      </c>
      <c r="B132" t="s">
        <v>204</v>
      </c>
      <c r="C132" t="s">
        <v>0</v>
      </c>
      <c r="D132" t="s">
        <v>0</v>
      </c>
      <c r="E132" t="s">
        <v>113</v>
      </c>
      <c r="F132" t="s">
        <v>0</v>
      </c>
      <c r="G132" s="10">
        <f>TODAY()+126</f>
        <v>44089.56233958333</v>
      </c>
      <c r="H132" s="10">
        <f>TODAY()+127</f>
        <v>44090.56233958333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205</v>
      </c>
      <c r="C133" t="s">
        <v>0</v>
      </c>
      <c r="D133" t="s">
        <v>0</v>
      </c>
      <c r="E133" t="s">
        <v>115</v>
      </c>
      <c r="F133" t="s">
        <v>0</v>
      </c>
      <c r="G133" s="10">
        <f>TODAY()+127</f>
        <v>44090.56233959491</v>
      </c>
      <c r="H133" s="10">
        <f>TODAY()+128</f>
        <v>44091.56233959491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206</v>
      </c>
      <c r="C134" t="s">
        <v>0</v>
      </c>
      <c r="D134" t="s">
        <v>0</v>
      </c>
      <c r="E134" t="s">
        <v>117</v>
      </c>
      <c r="F134" t="s">
        <v>0</v>
      </c>
      <c r="G134" s="10">
        <f>TODAY()+128</f>
        <v>44091.56233959491</v>
      </c>
      <c r="H134" s="10">
        <f>TODAY()+129</f>
        <v>44092.56233959491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207</v>
      </c>
      <c r="C135" t="s">
        <v>0</v>
      </c>
      <c r="D135" t="s">
        <v>0</v>
      </c>
      <c r="E135" t="s">
        <v>119</v>
      </c>
      <c r="F135" t="s">
        <v>0</v>
      </c>
      <c r="G135" s="10">
        <f>TODAY()+129</f>
        <v>44092.56233959491</v>
      </c>
      <c r="H135" s="10">
        <f>TODAY()+130</f>
        <v>44093.56233959491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208</v>
      </c>
      <c r="C136" t="s">
        <v>0</v>
      </c>
      <c r="D136" t="s">
        <v>0</v>
      </c>
      <c r="E136" t="s">
        <v>121</v>
      </c>
      <c r="F136" t="s">
        <v>0</v>
      </c>
      <c r="G136" s="10">
        <f>TODAY()+130</f>
        <v>44093.56233959491</v>
      </c>
      <c r="H136" s="10">
        <f>TODAY()+131</f>
        <v>44094.56233961806</v>
      </c>
      <c r="I136" t="s">
        <v>0</v>
      </c>
      <c r="J136">
        <v>0</v>
      </c>
      <c r="K136">
        <v>0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209</v>
      </c>
      <c r="C137" t="s">
        <v>0</v>
      </c>
      <c r="D137" t="s">
        <v>0</v>
      </c>
      <c r="E137" t="s">
        <v>123</v>
      </c>
      <c r="F137" t="s">
        <v>0</v>
      </c>
      <c r="G137" s="10">
        <f>TODAY()+131</f>
        <v>44094.56233962963</v>
      </c>
      <c r="H137" s="10">
        <f>TODAY()+132</f>
        <v>44095.56233962963</v>
      </c>
      <c r="I137" t="s">
        <v>0</v>
      </c>
      <c r="J137">
        <v>0</v>
      </c>
      <c r="K137">
        <v>0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9" t="s">
        <v>0</v>
      </c>
      <c r="B138" t="s">
        <v>210</v>
      </c>
      <c r="C138" t="s">
        <v>0</v>
      </c>
      <c r="D138" t="s">
        <v>0</v>
      </c>
      <c r="E138" t="s">
        <v>125</v>
      </c>
      <c r="F138" t="s">
        <v>0</v>
      </c>
      <c r="G138" s="10">
        <f>TODAY()+132</f>
        <v>44095.56233962963</v>
      </c>
      <c r="H138" s="10">
        <f>TODAY()+133</f>
        <v>44096.56233962963</v>
      </c>
      <c r="I138" t="s">
        <v>0</v>
      </c>
      <c r="J138">
        <v>0</v>
      </c>
      <c r="K138">
        <v>8</v>
      </c>
      <c r="L138">
        <v>0</v>
      </c>
      <c r="M138">
        <v>0</v>
      </c>
      <c r="N138" t="s">
        <v>23</v>
      </c>
      <c r="O138" t="s">
        <v>24</v>
      </c>
      <c r="P138" t="s">
        <v>0</v>
      </c>
      <c r="Q138">
        <v>0</v>
      </c>
      <c r="R138">
        <v>0</v>
      </c>
    </row>
    <row r="139" spans="1:18" x14ac:dyDescent="0.25">
      <c r="A139" s="11" t="s">
        <v>0</v>
      </c>
      <c r="B139" s="7" t="s">
        <v>211</v>
      </c>
      <c r="C139" s="7" t="s">
        <v>0</v>
      </c>
      <c r="D139" s="7" t="s">
        <v>212</v>
      </c>
      <c r="E139" s="7"/>
      <c r="F139" s="7" t="s">
        <v>0</v>
      </c>
      <c r="G139" s="8">
        <f>TODAY()+134</f>
        <v>44097.56233965278</v>
      </c>
      <c r="H139" s="8">
        <f>TODAY()+149</f>
        <v>44112.56233965278</v>
      </c>
      <c r="I139" s="7" t="s">
        <v>0</v>
      </c>
      <c r="J139" s="7">
        <v>0</v>
      </c>
      <c r="K139" s="7">
        <v>88</v>
      </c>
      <c r="L139" s="7">
        <v>0</v>
      </c>
      <c r="M139" s="7">
        <v>0</v>
      </c>
      <c r="N139" s="7" t="s">
        <v>0</v>
      </c>
      <c r="O139" s="7" t="s">
        <v>0</v>
      </c>
      <c r="P139" s="7" t="s">
        <v>0</v>
      </c>
      <c r="Q139" s="7">
        <v>0</v>
      </c>
      <c r="R139" s="7">
        <v>0</v>
      </c>
    </row>
    <row r="140" spans="1:18" x14ac:dyDescent="0.25">
      <c r="A140" s="9" t="s">
        <v>0</v>
      </c>
      <c r="B140" t="s">
        <v>213</v>
      </c>
      <c r="C140" t="s">
        <v>0</v>
      </c>
      <c r="D140" t="s">
        <v>0</v>
      </c>
      <c r="E140" t="s">
        <v>97</v>
      </c>
      <c r="F140" t="s">
        <v>0</v>
      </c>
      <c r="G140" s="10">
        <f>TODAY()+134</f>
        <v>44097.56233965278</v>
      </c>
      <c r="H140" s="10">
        <f>TODAY()+135</f>
        <v>44098.56233965278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214</v>
      </c>
      <c r="C141" t="s">
        <v>0</v>
      </c>
      <c r="D141" t="s">
        <v>0</v>
      </c>
      <c r="E141" t="s">
        <v>99</v>
      </c>
      <c r="F141" t="s">
        <v>0</v>
      </c>
      <c r="G141" s="10">
        <f>TODAY()+135</f>
        <v>44098.56233965278</v>
      </c>
      <c r="H141" s="10">
        <f>TODAY()+136</f>
        <v>44099.56233965278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215</v>
      </c>
      <c r="C142" t="s">
        <v>0</v>
      </c>
      <c r="D142" t="s">
        <v>0</v>
      </c>
      <c r="E142" t="s">
        <v>101</v>
      </c>
      <c r="F142" t="s">
        <v>0</v>
      </c>
      <c r="G142" s="10">
        <f>TODAY()+136</f>
        <v>44099.56233966435</v>
      </c>
      <c r="H142" s="10">
        <f>TODAY()+137</f>
        <v>44100.56233966435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216</v>
      </c>
      <c r="C143" t="s">
        <v>0</v>
      </c>
      <c r="D143" t="s">
        <v>0</v>
      </c>
      <c r="E143" t="s">
        <v>103</v>
      </c>
      <c r="F143" t="s">
        <v>0</v>
      </c>
      <c r="G143" s="10">
        <f>TODAY()+137</f>
        <v>44100.56233966435</v>
      </c>
      <c r="H143" s="10">
        <f>TODAY()+138</f>
        <v>44101.56233966435</v>
      </c>
      <c r="I143" t="s">
        <v>0</v>
      </c>
      <c r="J143">
        <v>0</v>
      </c>
      <c r="K143">
        <v>0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217</v>
      </c>
      <c r="C144" t="s">
        <v>0</v>
      </c>
      <c r="D144" t="s">
        <v>0</v>
      </c>
      <c r="E144" t="s">
        <v>105</v>
      </c>
      <c r="F144" t="s">
        <v>0</v>
      </c>
      <c r="G144" s="10">
        <f>TODAY()+138</f>
        <v>44101.56233966435</v>
      </c>
      <c r="H144" s="10">
        <f>TODAY()+139</f>
        <v>44102.56233966435</v>
      </c>
      <c r="I144" t="s">
        <v>0</v>
      </c>
      <c r="J144">
        <v>0</v>
      </c>
      <c r="K144">
        <v>0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218</v>
      </c>
      <c r="C145" t="s">
        <v>0</v>
      </c>
      <c r="D145" t="s">
        <v>0</v>
      </c>
      <c r="E145" t="s">
        <v>107</v>
      </c>
      <c r="F145" t="s">
        <v>0</v>
      </c>
      <c r="G145" s="10">
        <f>TODAY()+139</f>
        <v>44102.56233966435</v>
      </c>
      <c r="H145" s="10">
        <f>TODAY()+140</f>
        <v>44103.56233966435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219</v>
      </c>
      <c r="C146" t="s">
        <v>0</v>
      </c>
      <c r="D146" t="s">
        <v>0</v>
      </c>
      <c r="E146" t="s">
        <v>109</v>
      </c>
      <c r="F146" t="s">
        <v>0</v>
      </c>
      <c r="G146" s="10">
        <f>TODAY()+140</f>
        <v>44103.56233966435</v>
      </c>
      <c r="H146" s="10">
        <f>TODAY()+141</f>
        <v>44104.56233966435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9" t="s">
        <v>0</v>
      </c>
      <c r="B147" t="s">
        <v>220</v>
      </c>
      <c r="C147" t="s">
        <v>0</v>
      </c>
      <c r="D147" t="s">
        <v>0</v>
      </c>
      <c r="E147" t="s">
        <v>111</v>
      </c>
      <c r="F147" t="s">
        <v>0</v>
      </c>
      <c r="G147" s="10">
        <f>TODAY()+141</f>
        <v>44104.562339675926</v>
      </c>
      <c r="H147" s="10">
        <f>TODAY()+142</f>
        <v>44105.562339675926</v>
      </c>
      <c r="I147" t="s">
        <v>0</v>
      </c>
      <c r="J147">
        <v>0</v>
      </c>
      <c r="K147">
        <v>8</v>
      </c>
      <c r="L147">
        <v>0</v>
      </c>
      <c r="M147">
        <v>0</v>
      </c>
      <c r="N147" t="s">
        <v>23</v>
      </c>
      <c r="O147" t="s">
        <v>24</v>
      </c>
      <c r="P147" t="s">
        <v>0</v>
      </c>
      <c r="Q147">
        <v>0</v>
      </c>
      <c r="R147">
        <v>0</v>
      </c>
    </row>
    <row r="148" spans="1:18" x14ac:dyDescent="0.25">
      <c r="A148" s="9" t="s">
        <v>0</v>
      </c>
      <c r="B148" t="s">
        <v>221</v>
      </c>
      <c r="C148" t="s">
        <v>0</v>
      </c>
      <c r="D148" t="s">
        <v>0</v>
      </c>
      <c r="E148" t="s">
        <v>113</v>
      </c>
      <c r="F148" t="s">
        <v>0</v>
      </c>
      <c r="G148" s="10">
        <f>TODAY()+142</f>
        <v>44105.562339675926</v>
      </c>
      <c r="H148" s="10">
        <f>TODAY()+143</f>
        <v>44106.562339675926</v>
      </c>
      <c r="I148" t="s">
        <v>0</v>
      </c>
      <c r="J148">
        <v>0</v>
      </c>
      <c r="K148">
        <v>8</v>
      </c>
      <c r="L148">
        <v>0</v>
      </c>
      <c r="M148">
        <v>0</v>
      </c>
      <c r="N148" t="s">
        <v>23</v>
      </c>
      <c r="O148" t="s">
        <v>24</v>
      </c>
      <c r="P148" t="s">
        <v>0</v>
      </c>
      <c r="Q148">
        <v>0</v>
      </c>
      <c r="R148">
        <v>0</v>
      </c>
    </row>
    <row r="149" spans="1:18" x14ac:dyDescent="0.25">
      <c r="A149" s="9" t="s">
        <v>0</v>
      </c>
      <c r="B149" t="s">
        <v>222</v>
      </c>
      <c r="C149" t="s">
        <v>0</v>
      </c>
      <c r="D149" t="s">
        <v>0</v>
      </c>
      <c r="E149" t="s">
        <v>115</v>
      </c>
      <c r="F149" t="s">
        <v>0</v>
      </c>
      <c r="G149" s="10">
        <f>TODAY()+143</f>
        <v>44106.562339675926</v>
      </c>
      <c r="H149" s="10">
        <f>TODAY()+144</f>
        <v>44107.5623396875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223</v>
      </c>
      <c r="C150" t="s">
        <v>0</v>
      </c>
      <c r="D150" t="s">
        <v>0</v>
      </c>
      <c r="E150" t="s">
        <v>117</v>
      </c>
      <c r="F150" t="s">
        <v>0</v>
      </c>
      <c r="G150" s="10">
        <f>TODAY()+144</f>
        <v>44107.5623396875</v>
      </c>
      <c r="H150" s="10">
        <f>TODAY()+145</f>
        <v>44108.5623396875</v>
      </c>
      <c r="I150" t="s">
        <v>0</v>
      </c>
      <c r="J150">
        <v>0</v>
      </c>
      <c r="K150">
        <v>0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224</v>
      </c>
      <c r="C151" t="s">
        <v>0</v>
      </c>
      <c r="D151" t="s">
        <v>0</v>
      </c>
      <c r="E151" t="s">
        <v>119</v>
      </c>
      <c r="F151" t="s">
        <v>0</v>
      </c>
      <c r="G151" s="10">
        <f>TODAY()+145</f>
        <v>44108.5623396875</v>
      </c>
      <c r="H151" s="10">
        <f>TODAY()+146</f>
        <v>44109.5623396875</v>
      </c>
      <c r="I151" t="s">
        <v>0</v>
      </c>
      <c r="J151">
        <v>0</v>
      </c>
      <c r="K151">
        <v>0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225</v>
      </c>
      <c r="C152" t="s">
        <v>0</v>
      </c>
      <c r="D152" t="s">
        <v>0</v>
      </c>
      <c r="E152" t="s">
        <v>121</v>
      </c>
      <c r="F152" t="s">
        <v>0</v>
      </c>
      <c r="G152" s="10">
        <f>TODAY()+146</f>
        <v>44109.5623396875</v>
      </c>
      <c r="H152" s="10">
        <f>TODAY()+147</f>
        <v>44110.5623396875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226</v>
      </c>
      <c r="C153" t="s">
        <v>0</v>
      </c>
      <c r="D153" t="s">
        <v>0</v>
      </c>
      <c r="E153" t="s">
        <v>123</v>
      </c>
      <c r="F153" t="s">
        <v>0</v>
      </c>
      <c r="G153" s="10">
        <f>TODAY()+147</f>
        <v>44110.5623396875</v>
      </c>
      <c r="H153" s="10">
        <f>TODAY()+148</f>
        <v>44111.5623396875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227</v>
      </c>
      <c r="C154" t="s">
        <v>0</v>
      </c>
      <c r="D154" t="s">
        <v>0</v>
      </c>
      <c r="E154" t="s">
        <v>125</v>
      </c>
      <c r="F154" t="s">
        <v>0</v>
      </c>
      <c r="G154" s="10">
        <f>TODAY()+148</f>
        <v>44111.5623396875</v>
      </c>
      <c r="H154" s="10">
        <f>TODAY()+149</f>
        <v>44112.5623396875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11" t="s">
        <v>0</v>
      </c>
      <c r="B155" s="7" t="s">
        <v>228</v>
      </c>
      <c r="C155" s="7" t="s">
        <v>0</v>
      </c>
      <c r="D155" s="7" t="s">
        <v>229</v>
      </c>
      <c r="E155" s="7"/>
      <c r="F155" s="7" t="s">
        <v>0</v>
      </c>
      <c r="G155" s="8">
        <f>TODAY()+150</f>
        <v>44113.5623396875</v>
      </c>
      <c r="H155" s="8">
        <f>TODAY()+165</f>
        <v>44128.56233969907</v>
      </c>
      <c r="I155" s="7" t="s">
        <v>0</v>
      </c>
      <c r="J155" s="7">
        <v>0</v>
      </c>
      <c r="K155" s="7">
        <v>88</v>
      </c>
      <c r="L155" s="7">
        <v>0</v>
      </c>
      <c r="M155" s="7">
        <v>0</v>
      </c>
      <c r="N155" s="7" t="s">
        <v>0</v>
      </c>
      <c r="O155" s="7" t="s">
        <v>0</v>
      </c>
      <c r="P155" s="7" t="s">
        <v>0</v>
      </c>
      <c r="Q155" s="7">
        <v>0</v>
      </c>
      <c r="R155" s="7">
        <v>0</v>
      </c>
    </row>
    <row r="156" spans="1:18" x14ac:dyDescent="0.25">
      <c r="A156" s="9" t="s">
        <v>0</v>
      </c>
      <c r="B156" t="s">
        <v>230</v>
      </c>
      <c r="C156" t="s">
        <v>0</v>
      </c>
      <c r="D156" t="s">
        <v>0</v>
      </c>
      <c r="E156" t="s">
        <v>97</v>
      </c>
      <c r="F156" t="s">
        <v>0</v>
      </c>
      <c r="G156" s="10">
        <f>TODAY()+150</f>
        <v>44113.56233969907</v>
      </c>
      <c r="H156" s="10">
        <f>TODAY()+151</f>
        <v>44114.56233969907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231</v>
      </c>
      <c r="C157" t="s">
        <v>0</v>
      </c>
      <c r="D157" t="s">
        <v>0</v>
      </c>
      <c r="E157" t="s">
        <v>99</v>
      </c>
      <c r="F157" t="s">
        <v>0</v>
      </c>
      <c r="G157" s="10">
        <f>TODAY()+151</f>
        <v>44114.56233969907</v>
      </c>
      <c r="H157" s="10">
        <f>TODAY()+152</f>
        <v>44115.56233969907</v>
      </c>
      <c r="I157" t="s">
        <v>0</v>
      </c>
      <c r="J157">
        <v>0</v>
      </c>
      <c r="K157">
        <v>0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232</v>
      </c>
      <c r="C158" t="s">
        <v>0</v>
      </c>
      <c r="D158" t="s">
        <v>0</v>
      </c>
      <c r="E158" t="s">
        <v>101</v>
      </c>
      <c r="F158" t="s">
        <v>0</v>
      </c>
      <c r="G158" s="10">
        <f>TODAY()+152</f>
        <v>44115.56233969907</v>
      </c>
      <c r="H158" s="10">
        <f>TODAY()+153</f>
        <v>44116.56233969907</v>
      </c>
      <c r="I158" t="s">
        <v>0</v>
      </c>
      <c r="J158">
        <v>0</v>
      </c>
      <c r="K158">
        <v>0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233</v>
      </c>
      <c r="C159" t="s">
        <v>0</v>
      </c>
      <c r="D159" t="s">
        <v>0</v>
      </c>
      <c r="E159" t="s">
        <v>103</v>
      </c>
      <c r="F159" t="s">
        <v>0</v>
      </c>
      <c r="G159" s="10">
        <f>TODAY()+153</f>
        <v>44116.56233969907</v>
      </c>
      <c r="H159" s="10">
        <f>TODAY()+154</f>
        <v>44117.56233969907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234</v>
      </c>
      <c r="C160" t="s">
        <v>0</v>
      </c>
      <c r="D160" t="s">
        <v>0</v>
      </c>
      <c r="E160" t="s">
        <v>105</v>
      </c>
      <c r="F160" t="s">
        <v>0</v>
      </c>
      <c r="G160" s="10">
        <f>TODAY()+154</f>
        <v>44117.56233969907</v>
      </c>
      <c r="H160" s="10">
        <f>TODAY()+155</f>
        <v>44118.56233971065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235</v>
      </c>
      <c r="C161" t="s">
        <v>0</v>
      </c>
      <c r="D161" t="s">
        <v>0</v>
      </c>
      <c r="E161" t="s">
        <v>107</v>
      </c>
      <c r="F161" t="s">
        <v>0</v>
      </c>
      <c r="G161" s="10">
        <f>TODAY()+155</f>
        <v>44118.56233971065</v>
      </c>
      <c r="H161" s="10">
        <f>TODAY()+156</f>
        <v>44119.56233971065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236</v>
      </c>
      <c r="C162" t="s">
        <v>0</v>
      </c>
      <c r="D162" t="s">
        <v>0</v>
      </c>
      <c r="E162" t="s">
        <v>109</v>
      </c>
      <c r="F162" t="s">
        <v>0</v>
      </c>
      <c r="G162" s="10">
        <f>TODAY()+156</f>
        <v>44119.56233971065</v>
      </c>
      <c r="H162" s="10">
        <f>TODAY()+157</f>
        <v>44120.56233971065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237</v>
      </c>
      <c r="C163" t="s">
        <v>0</v>
      </c>
      <c r="D163" t="s">
        <v>0</v>
      </c>
      <c r="E163" t="s">
        <v>111</v>
      </c>
      <c r="F163" t="s">
        <v>0</v>
      </c>
      <c r="G163" s="10">
        <f>TODAY()+157</f>
        <v>44120.56233971065</v>
      </c>
      <c r="H163" s="10">
        <f>TODAY()+158</f>
        <v>44121.56233971065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9" t="s">
        <v>0</v>
      </c>
      <c r="B164" t="s">
        <v>238</v>
      </c>
      <c r="C164" t="s">
        <v>0</v>
      </c>
      <c r="D164" t="s">
        <v>0</v>
      </c>
      <c r="E164" t="s">
        <v>113</v>
      </c>
      <c r="F164" t="s">
        <v>0</v>
      </c>
      <c r="G164" s="10">
        <f>TODAY()+158</f>
        <v>44121.56233972222</v>
      </c>
      <c r="H164" s="10">
        <f>TODAY()+159</f>
        <v>44122.56233972222</v>
      </c>
      <c r="I164" t="s">
        <v>0</v>
      </c>
      <c r="J164">
        <v>0</v>
      </c>
      <c r="K164">
        <v>0</v>
      </c>
      <c r="L164">
        <v>0</v>
      </c>
      <c r="M164">
        <v>0</v>
      </c>
      <c r="N164" t="s">
        <v>23</v>
      </c>
      <c r="O164" t="s">
        <v>24</v>
      </c>
      <c r="P164" t="s">
        <v>0</v>
      </c>
      <c r="Q164">
        <v>0</v>
      </c>
      <c r="R164">
        <v>0</v>
      </c>
    </row>
    <row r="165" spans="1:18" x14ac:dyDescent="0.25">
      <c r="A165" s="9" t="s">
        <v>0</v>
      </c>
      <c r="B165" t="s">
        <v>239</v>
      </c>
      <c r="C165" t="s">
        <v>0</v>
      </c>
      <c r="D165" t="s">
        <v>0</v>
      </c>
      <c r="E165" t="s">
        <v>115</v>
      </c>
      <c r="F165" t="s">
        <v>0</v>
      </c>
      <c r="G165" s="10">
        <f>TODAY()+159</f>
        <v>44122.56233972222</v>
      </c>
      <c r="H165" s="10">
        <f>TODAY()+160</f>
        <v>44123.56233972222</v>
      </c>
      <c r="I165" t="s">
        <v>0</v>
      </c>
      <c r="J165">
        <v>0</v>
      </c>
      <c r="K165">
        <v>0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240</v>
      </c>
      <c r="C166" t="s">
        <v>0</v>
      </c>
      <c r="D166" t="s">
        <v>0</v>
      </c>
      <c r="E166" t="s">
        <v>117</v>
      </c>
      <c r="F166" t="s">
        <v>0</v>
      </c>
      <c r="G166" s="10">
        <f>TODAY()+160</f>
        <v>44123.56233972222</v>
      </c>
      <c r="H166" s="10">
        <f>TODAY()+161</f>
        <v>44124.56233972222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241</v>
      </c>
      <c r="C167" t="s">
        <v>0</v>
      </c>
      <c r="D167" t="s">
        <v>0</v>
      </c>
      <c r="E167" t="s">
        <v>119</v>
      </c>
      <c r="F167" t="s">
        <v>0</v>
      </c>
      <c r="G167" s="10">
        <f>TODAY()+161</f>
        <v>44124.56233972222</v>
      </c>
      <c r="H167" s="10">
        <f>TODAY()+162</f>
        <v>44125.56233972222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242</v>
      </c>
      <c r="C168" t="s">
        <v>0</v>
      </c>
      <c r="D168" t="s">
        <v>0</v>
      </c>
      <c r="E168" t="s">
        <v>121</v>
      </c>
      <c r="F168" t="s">
        <v>0</v>
      </c>
      <c r="G168" s="10">
        <f>TODAY()+162</f>
        <v>44125.56233972222</v>
      </c>
      <c r="H168" s="10">
        <f>TODAY()+163</f>
        <v>44126.56233972222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243</v>
      </c>
      <c r="C169" t="s">
        <v>0</v>
      </c>
      <c r="D169" t="s">
        <v>0</v>
      </c>
      <c r="E169" t="s">
        <v>123</v>
      </c>
      <c r="F169" t="s">
        <v>0</v>
      </c>
      <c r="G169" s="10">
        <f>TODAY()+163</f>
        <v>44126.56233972222</v>
      </c>
      <c r="H169" s="10">
        <f>TODAY()+164</f>
        <v>44127.56233972222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244</v>
      </c>
      <c r="C170" t="s">
        <v>0</v>
      </c>
      <c r="D170" t="s">
        <v>0</v>
      </c>
      <c r="E170" t="s">
        <v>125</v>
      </c>
      <c r="F170" t="s">
        <v>0</v>
      </c>
      <c r="G170" s="10">
        <f>TODAY()+164</f>
        <v>44127.56233972222</v>
      </c>
      <c r="H170" s="10">
        <f>TODAY()+165</f>
        <v>44128.56233973379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11" t="s">
        <v>0</v>
      </c>
      <c r="B171" s="7" t="s">
        <v>245</v>
      </c>
      <c r="C171" s="7" t="s">
        <v>0</v>
      </c>
      <c r="D171" s="7" t="s">
        <v>246</v>
      </c>
      <c r="E171" s="7"/>
      <c r="F171" s="7" t="s">
        <v>0</v>
      </c>
      <c r="G171" s="8">
        <f>TODAY()+166</f>
        <v>44129.56233973379</v>
      </c>
      <c r="H171" s="8">
        <f>TODAY()+181</f>
        <v>44144.56233973379</v>
      </c>
      <c r="I171" s="7" t="s">
        <v>0</v>
      </c>
      <c r="J171" s="7">
        <v>0</v>
      </c>
      <c r="K171" s="7">
        <v>80</v>
      </c>
      <c r="L171" s="7">
        <v>0</v>
      </c>
      <c r="M171" s="7">
        <v>0</v>
      </c>
      <c r="N171" s="7" t="s">
        <v>0</v>
      </c>
      <c r="O171" s="7" t="s">
        <v>0</v>
      </c>
      <c r="P171" s="7" t="s">
        <v>0</v>
      </c>
      <c r="Q171" s="7">
        <v>0</v>
      </c>
      <c r="R171" s="7">
        <v>0</v>
      </c>
    </row>
    <row r="172" spans="1:18" x14ac:dyDescent="0.25">
      <c r="A172" s="9" t="s">
        <v>0</v>
      </c>
      <c r="B172" t="s">
        <v>247</v>
      </c>
      <c r="C172" t="s">
        <v>0</v>
      </c>
      <c r="D172" t="s">
        <v>0</v>
      </c>
      <c r="E172" t="s">
        <v>97</v>
      </c>
      <c r="F172" t="s">
        <v>0</v>
      </c>
      <c r="G172" s="10">
        <f>TODAY()+166</f>
        <v>44129.56233973379</v>
      </c>
      <c r="H172" s="10">
        <f>TODAY()+167</f>
        <v>44130.56233973379</v>
      </c>
      <c r="I172" t="s">
        <v>0</v>
      </c>
      <c r="J172">
        <v>0</v>
      </c>
      <c r="K172">
        <v>0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248</v>
      </c>
      <c r="C173" t="s">
        <v>0</v>
      </c>
      <c r="D173" t="s">
        <v>0</v>
      </c>
      <c r="E173" t="s">
        <v>99</v>
      </c>
      <c r="F173" t="s">
        <v>0</v>
      </c>
      <c r="G173" s="10">
        <f>TODAY()+167</f>
        <v>44130.56233973379</v>
      </c>
      <c r="H173" s="10">
        <f>TODAY()+168</f>
        <v>44131.56233973379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249</v>
      </c>
      <c r="C174" t="s">
        <v>0</v>
      </c>
      <c r="D174" t="s">
        <v>0</v>
      </c>
      <c r="E174" t="s">
        <v>101</v>
      </c>
      <c r="F174" t="s">
        <v>0</v>
      </c>
      <c r="G174" s="10">
        <f>TODAY()+168</f>
        <v>44131.56233973379</v>
      </c>
      <c r="H174" s="10">
        <f>TODAY()+169</f>
        <v>44132.56233973379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250</v>
      </c>
      <c r="C175" t="s">
        <v>0</v>
      </c>
      <c r="D175" t="s">
        <v>0</v>
      </c>
      <c r="E175" t="s">
        <v>103</v>
      </c>
      <c r="F175" t="s">
        <v>0</v>
      </c>
      <c r="G175" s="10">
        <f>TODAY()+169</f>
        <v>44132.56233973379</v>
      </c>
      <c r="H175" s="10">
        <f>TODAY()+170</f>
        <v>44133.56233973379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251</v>
      </c>
      <c r="C176" t="s">
        <v>0</v>
      </c>
      <c r="D176" t="s">
        <v>0</v>
      </c>
      <c r="E176" t="s">
        <v>105</v>
      </c>
      <c r="F176" t="s">
        <v>0</v>
      </c>
      <c r="G176" s="10">
        <f>TODAY()+170</f>
        <v>44133.56233973379</v>
      </c>
      <c r="H176" s="10">
        <f>TODAY()+171</f>
        <v>44134.56233973379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252</v>
      </c>
      <c r="C177" t="s">
        <v>0</v>
      </c>
      <c r="D177" t="s">
        <v>0</v>
      </c>
      <c r="E177" t="s">
        <v>107</v>
      </c>
      <c r="F177" t="s">
        <v>0</v>
      </c>
      <c r="G177" s="10">
        <f>TODAY()+171</f>
        <v>44134.562339745375</v>
      </c>
      <c r="H177" s="10">
        <f>TODAY()+172</f>
        <v>44135.562339745375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253</v>
      </c>
      <c r="C178" t="s">
        <v>0</v>
      </c>
      <c r="D178" t="s">
        <v>0</v>
      </c>
      <c r="E178" t="s">
        <v>109</v>
      </c>
      <c r="F178" t="s">
        <v>0</v>
      </c>
      <c r="G178" s="10">
        <f>TODAY()+172</f>
        <v>44135.562339745375</v>
      </c>
      <c r="H178" s="10">
        <f>TODAY()+173</f>
        <v>44136.562339745375</v>
      </c>
      <c r="I178" t="s">
        <v>0</v>
      </c>
      <c r="J178">
        <v>0</v>
      </c>
      <c r="K178">
        <v>0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254</v>
      </c>
      <c r="C179" t="s">
        <v>0</v>
      </c>
      <c r="D179" t="s">
        <v>0</v>
      </c>
      <c r="E179" t="s">
        <v>111</v>
      </c>
      <c r="F179" t="s">
        <v>0</v>
      </c>
      <c r="G179" s="10">
        <f>TODAY()+173</f>
        <v>44136.562339745375</v>
      </c>
      <c r="H179" s="10">
        <f>TODAY()+174</f>
        <v>44137.562339745375</v>
      </c>
      <c r="I179" t="s">
        <v>0</v>
      </c>
      <c r="J179">
        <v>0</v>
      </c>
      <c r="K179">
        <v>0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9" t="s">
        <v>0</v>
      </c>
      <c r="B180" t="s">
        <v>255</v>
      </c>
      <c r="C180" t="s">
        <v>0</v>
      </c>
      <c r="D180" t="s">
        <v>0</v>
      </c>
      <c r="E180" t="s">
        <v>113</v>
      </c>
      <c r="F180" t="s">
        <v>0</v>
      </c>
      <c r="G180" s="10">
        <f>TODAY()+174</f>
        <v>44137.56233975694</v>
      </c>
      <c r="H180" s="10">
        <f>TODAY()+175</f>
        <v>44138.56233975694</v>
      </c>
      <c r="I180" t="s">
        <v>0</v>
      </c>
      <c r="J180">
        <v>0</v>
      </c>
      <c r="K180">
        <v>8</v>
      </c>
      <c r="L180">
        <v>0</v>
      </c>
      <c r="M180">
        <v>0</v>
      </c>
      <c r="N180" t="s">
        <v>23</v>
      </c>
      <c r="O180" t="s">
        <v>24</v>
      </c>
      <c r="P180" t="s">
        <v>0</v>
      </c>
      <c r="Q180">
        <v>0</v>
      </c>
      <c r="R180">
        <v>0</v>
      </c>
    </row>
    <row r="181" spans="1:18" x14ac:dyDescent="0.25">
      <c r="A181" s="9" t="s">
        <v>0</v>
      </c>
      <c r="B181" t="s">
        <v>256</v>
      </c>
      <c r="C181" t="s">
        <v>0</v>
      </c>
      <c r="D181" t="s">
        <v>0</v>
      </c>
      <c r="E181" t="s">
        <v>115</v>
      </c>
      <c r="F181" t="s">
        <v>0</v>
      </c>
      <c r="G181" s="10">
        <f>TODAY()+175</f>
        <v>44138.56233975694</v>
      </c>
      <c r="H181" s="10">
        <f>TODAY()+176</f>
        <v>44139.56233975694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257</v>
      </c>
      <c r="C182" t="s">
        <v>0</v>
      </c>
      <c r="D182" t="s">
        <v>0</v>
      </c>
      <c r="E182" t="s">
        <v>117</v>
      </c>
      <c r="F182" t="s">
        <v>0</v>
      </c>
      <c r="G182" s="10">
        <f>TODAY()+176</f>
        <v>44139.56233975694</v>
      </c>
      <c r="H182" s="10">
        <f>TODAY()+177</f>
        <v>44140.56233975694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258</v>
      </c>
      <c r="C183" t="s">
        <v>0</v>
      </c>
      <c r="D183" t="s">
        <v>0</v>
      </c>
      <c r="E183" t="s">
        <v>119</v>
      </c>
      <c r="F183" t="s">
        <v>0</v>
      </c>
      <c r="G183" s="10">
        <f>TODAY()+177</f>
        <v>44140.56233975694</v>
      </c>
      <c r="H183" s="10">
        <f>TODAY()+178</f>
        <v>44141.56233975694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259</v>
      </c>
      <c r="C184" t="s">
        <v>0</v>
      </c>
      <c r="D184" t="s">
        <v>0</v>
      </c>
      <c r="E184" t="s">
        <v>121</v>
      </c>
      <c r="F184" t="s">
        <v>0</v>
      </c>
      <c r="G184" s="10">
        <f>TODAY()+178</f>
        <v>44141.56233976852</v>
      </c>
      <c r="H184" s="10">
        <f>TODAY()+179</f>
        <v>44142.56233976852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260</v>
      </c>
      <c r="C185" t="s">
        <v>0</v>
      </c>
      <c r="D185" t="s">
        <v>0</v>
      </c>
      <c r="E185" t="s">
        <v>123</v>
      </c>
      <c r="F185" t="s">
        <v>0</v>
      </c>
      <c r="G185" s="10">
        <f>TODAY()+179</f>
        <v>44142.56233976852</v>
      </c>
      <c r="H185" s="10">
        <f>TODAY()+180</f>
        <v>44143.56233976852</v>
      </c>
      <c r="I185" t="s">
        <v>0</v>
      </c>
      <c r="J185">
        <v>0</v>
      </c>
      <c r="K185">
        <v>0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261</v>
      </c>
      <c r="C186" t="s">
        <v>0</v>
      </c>
      <c r="D186" t="s">
        <v>0</v>
      </c>
      <c r="E186" t="s">
        <v>125</v>
      </c>
      <c r="F186" t="s">
        <v>0</v>
      </c>
      <c r="G186" s="10">
        <f>TODAY()+180</f>
        <v>44143.562339780095</v>
      </c>
      <c r="H186" s="10">
        <f>TODAY()+181</f>
        <v>44144.562339780095</v>
      </c>
      <c r="I186" t="s">
        <v>0</v>
      </c>
      <c r="J186">
        <v>0</v>
      </c>
      <c r="K186">
        <v>0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11" t="s">
        <v>0</v>
      </c>
      <c r="B187" s="7" t="s">
        <v>262</v>
      </c>
      <c r="C187" s="7" t="s">
        <v>0</v>
      </c>
      <c r="D187" s="7" t="s">
        <v>90</v>
      </c>
      <c r="E187" s="7"/>
      <c r="F187" s="7" t="s">
        <v>0</v>
      </c>
      <c r="G187" s="8">
        <f>TODAY()+182</f>
        <v>44145.562339780095</v>
      </c>
      <c r="H187" s="8">
        <f>TODAY()+197</f>
        <v>44160.562339780095</v>
      </c>
      <c r="I187" s="7" t="s">
        <v>0</v>
      </c>
      <c r="J187" s="7">
        <v>0</v>
      </c>
      <c r="K187" s="7">
        <v>88</v>
      </c>
      <c r="L187" s="7">
        <v>0</v>
      </c>
      <c r="M187" s="7">
        <v>0</v>
      </c>
      <c r="N187" s="7" t="s">
        <v>0</v>
      </c>
      <c r="O187" s="7" t="s">
        <v>0</v>
      </c>
      <c r="P187" s="7" t="s">
        <v>0</v>
      </c>
      <c r="Q187" s="7">
        <v>0</v>
      </c>
      <c r="R187" s="7">
        <v>0</v>
      </c>
    </row>
    <row r="188" spans="1:18" x14ac:dyDescent="0.25">
      <c r="A188" s="9" t="s">
        <v>0</v>
      </c>
      <c r="B188" t="s">
        <v>263</v>
      </c>
      <c r="C188" t="s">
        <v>0</v>
      </c>
      <c r="D188" t="s">
        <v>0</v>
      </c>
      <c r="E188" t="s">
        <v>97</v>
      </c>
      <c r="F188" t="s">
        <v>0</v>
      </c>
      <c r="G188" s="10">
        <f>TODAY()+182</f>
        <v>44145.562339780095</v>
      </c>
      <c r="H188" s="10">
        <f>TODAY()+183</f>
        <v>44146.562339780095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264</v>
      </c>
      <c r="C189" t="s">
        <v>0</v>
      </c>
      <c r="D189" t="s">
        <v>0</v>
      </c>
      <c r="E189" t="s">
        <v>99</v>
      </c>
      <c r="F189" t="s">
        <v>0</v>
      </c>
      <c r="G189" s="10">
        <f>TODAY()+183</f>
        <v>44146.562339780095</v>
      </c>
      <c r="H189" s="10">
        <f>TODAY()+184</f>
        <v>44147.562339780095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265</v>
      </c>
      <c r="C190" t="s">
        <v>0</v>
      </c>
      <c r="D190" t="s">
        <v>0</v>
      </c>
      <c r="E190" t="s">
        <v>101</v>
      </c>
      <c r="F190" t="s">
        <v>0</v>
      </c>
      <c r="G190" s="10">
        <f>TODAY()+184</f>
        <v>44147.562339791664</v>
      </c>
      <c r="H190" s="10">
        <f>TODAY()+185</f>
        <v>44148.562339791664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266</v>
      </c>
      <c r="C191" t="s">
        <v>0</v>
      </c>
      <c r="D191" t="s">
        <v>0</v>
      </c>
      <c r="E191" t="s">
        <v>103</v>
      </c>
      <c r="F191" t="s">
        <v>0</v>
      </c>
      <c r="G191" s="10">
        <f>TODAY()+185</f>
        <v>44148.562339791664</v>
      </c>
      <c r="H191" s="10">
        <f>TODAY()+186</f>
        <v>44149.562339791664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267</v>
      </c>
      <c r="C192" t="s">
        <v>0</v>
      </c>
      <c r="D192" t="s">
        <v>0</v>
      </c>
      <c r="E192" t="s">
        <v>105</v>
      </c>
      <c r="F192" t="s">
        <v>0</v>
      </c>
      <c r="G192" s="10">
        <f>TODAY()+186</f>
        <v>44149.562339791664</v>
      </c>
      <c r="H192" s="10">
        <f>TODAY()+187</f>
        <v>44150.562339791664</v>
      </c>
      <c r="I192" t="s">
        <v>0</v>
      </c>
      <c r="J192">
        <v>0</v>
      </c>
      <c r="K192">
        <v>0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268</v>
      </c>
      <c r="C193" t="s">
        <v>0</v>
      </c>
      <c r="D193" t="s">
        <v>0</v>
      </c>
      <c r="E193" t="s">
        <v>107</v>
      </c>
      <c r="F193" t="s">
        <v>0</v>
      </c>
      <c r="G193" s="10">
        <f>TODAY()+187</f>
        <v>44150.562339791664</v>
      </c>
      <c r="H193" s="10">
        <f>TODAY()+188</f>
        <v>44151.562339791664</v>
      </c>
      <c r="I193" t="s">
        <v>0</v>
      </c>
      <c r="J193">
        <v>0</v>
      </c>
      <c r="K193">
        <v>0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269</v>
      </c>
      <c r="C194" t="s">
        <v>0</v>
      </c>
      <c r="D194" t="s">
        <v>0</v>
      </c>
      <c r="E194" t="s">
        <v>109</v>
      </c>
      <c r="F194" t="s">
        <v>0</v>
      </c>
      <c r="G194" s="10">
        <f>TODAY()+188</f>
        <v>44151.56233980324</v>
      </c>
      <c r="H194" s="10">
        <f>TODAY()+189</f>
        <v>44152.56233980324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270</v>
      </c>
      <c r="C195" t="s">
        <v>0</v>
      </c>
      <c r="D195" t="s">
        <v>0</v>
      </c>
      <c r="E195" t="s">
        <v>111</v>
      </c>
      <c r="F195" t="s">
        <v>0</v>
      </c>
      <c r="G195" s="10">
        <f>TODAY()+189</f>
        <v>44152.56233980324</v>
      </c>
      <c r="H195" s="10">
        <f>TODAY()+190</f>
        <v>44153.56233980324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9" t="s">
        <v>0</v>
      </c>
      <c r="B196" t="s">
        <v>271</v>
      </c>
      <c r="C196" t="s">
        <v>0</v>
      </c>
      <c r="D196" t="s">
        <v>0</v>
      </c>
      <c r="E196" t="s">
        <v>113</v>
      </c>
      <c r="F196" t="s">
        <v>0</v>
      </c>
      <c r="G196" s="10">
        <f>TODAY()+190</f>
        <v>44153.56233980324</v>
      </c>
      <c r="H196" s="10">
        <f>TODAY()+191</f>
        <v>44154.56233980324</v>
      </c>
      <c r="I196" t="s">
        <v>0</v>
      </c>
      <c r="J196">
        <v>0</v>
      </c>
      <c r="K196">
        <v>8</v>
      </c>
      <c r="L196">
        <v>0</v>
      </c>
      <c r="M196">
        <v>0</v>
      </c>
      <c r="N196" t="s">
        <v>23</v>
      </c>
      <c r="O196" t="s">
        <v>24</v>
      </c>
      <c r="P196" t="s">
        <v>0</v>
      </c>
      <c r="Q196">
        <v>0</v>
      </c>
      <c r="R196">
        <v>0</v>
      </c>
    </row>
    <row r="197" spans="1:18" x14ac:dyDescent="0.25">
      <c r="A197" s="9" t="s">
        <v>0</v>
      </c>
      <c r="B197" t="s">
        <v>272</v>
      </c>
      <c r="C197" t="s">
        <v>0</v>
      </c>
      <c r="D197" t="s">
        <v>0</v>
      </c>
      <c r="E197" t="s">
        <v>115</v>
      </c>
      <c r="F197" t="s">
        <v>0</v>
      </c>
      <c r="G197" s="10">
        <f>TODAY()+191</f>
        <v>44154.56233980324</v>
      </c>
      <c r="H197" s="10">
        <f>TODAY()+192</f>
        <v>44155.56233980324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273</v>
      </c>
      <c r="C198" t="s">
        <v>0</v>
      </c>
      <c r="D198" t="s">
        <v>0</v>
      </c>
      <c r="E198" t="s">
        <v>117</v>
      </c>
      <c r="F198" t="s">
        <v>0</v>
      </c>
      <c r="G198" s="10">
        <f>TODAY()+192</f>
        <v>44155.56233981482</v>
      </c>
      <c r="H198" s="10">
        <f>TODAY()+193</f>
        <v>44156.56233981482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274</v>
      </c>
      <c r="C199" t="s">
        <v>0</v>
      </c>
      <c r="D199" t="s">
        <v>0</v>
      </c>
      <c r="E199" t="s">
        <v>119</v>
      </c>
      <c r="F199" t="s">
        <v>0</v>
      </c>
      <c r="G199" s="10">
        <f>TODAY()+193</f>
        <v>44156.56233981482</v>
      </c>
      <c r="H199" s="10">
        <f>TODAY()+194</f>
        <v>44157.56233981482</v>
      </c>
      <c r="I199" t="s">
        <v>0</v>
      </c>
      <c r="J199">
        <v>0</v>
      </c>
      <c r="K199">
        <v>0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275</v>
      </c>
      <c r="C200" t="s">
        <v>0</v>
      </c>
      <c r="D200" t="s">
        <v>0</v>
      </c>
      <c r="E200" t="s">
        <v>121</v>
      </c>
      <c r="F200" t="s">
        <v>0</v>
      </c>
      <c r="G200" s="10">
        <f>TODAY()+194</f>
        <v>44157.56233981482</v>
      </c>
      <c r="H200" s="10">
        <f>TODAY()+195</f>
        <v>44158.56233981482</v>
      </c>
      <c r="I200" t="s">
        <v>0</v>
      </c>
      <c r="J200">
        <v>0</v>
      </c>
      <c r="K200">
        <v>0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276</v>
      </c>
      <c r="C201" t="s">
        <v>0</v>
      </c>
      <c r="D201" t="s">
        <v>0</v>
      </c>
      <c r="E201" t="s">
        <v>123</v>
      </c>
      <c r="F201" t="s">
        <v>0</v>
      </c>
      <c r="G201" s="10">
        <f>TODAY()+195</f>
        <v>44158.56233981482</v>
      </c>
      <c r="H201" s="10">
        <f>TODAY()+196</f>
        <v>44159.56233981482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277</v>
      </c>
      <c r="C202" t="s">
        <v>0</v>
      </c>
      <c r="D202" t="s">
        <v>0</v>
      </c>
      <c r="E202" t="s">
        <v>125</v>
      </c>
      <c r="F202" t="s">
        <v>0</v>
      </c>
      <c r="G202" s="10">
        <f>TODAY()+196</f>
        <v>44159.56233981482</v>
      </c>
      <c r="H202" s="10">
        <f>TODAY()+197</f>
        <v>44160.56233981482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" x14ac:dyDescent="0.25">
      <c r="A203" t="s">
        <v>0</v>
      </c>
    </row>
    <row r="204" spans="1:18" x14ac:dyDescent="0.25">
      <c r="A204" s="12" t="s">
        <v>278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x14ac:dyDescent="0.25">
      <c r="A205" s="12" t="s">
        <v>279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</sheetData>
  <mergeCells count="53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D12:E12"/>
    <mergeCell ref="D13:E13"/>
    <mergeCell ref="C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26:E26"/>
    <mergeCell ref="D27:E27"/>
    <mergeCell ref="D28:E28"/>
    <mergeCell ref="D29:E29"/>
    <mergeCell ref="D30:E30"/>
    <mergeCell ref="D31:E31"/>
    <mergeCell ref="D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2:E42"/>
    <mergeCell ref="D43:E43"/>
    <mergeCell ref="D59:E59"/>
    <mergeCell ref="D75:E75"/>
    <mergeCell ref="D91:E91"/>
    <mergeCell ref="D107:E107"/>
    <mergeCell ref="D123:E123"/>
    <mergeCell ref="D139:E139"/>
    <mergeCell ref="D155:E155"/>
    <mergeCell ref="D171:E171"/>
    <mergeCell ref="D187:E187"/>
    <mergeCell ref="A204:R204"/>
    <mergeCell ref="A205:R205"/>
  </mergeCells>
  <hyperlinks>
    <hyperlink ref="H2" r:id="rId1" tooltip="GanttPRO.com"/>
    <hyperlink ref="A204" r:id="rId2" tooltip="GanttPRO.com"/>
    <hyperlink ref="A205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Marketing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2020-05-12T13:29:46Z</dcterms:created>
  <dcterms:modified xsi:type="dcterms:W3CDTF">2020-05-12T13:29:46Z</dcterms:modified>
</cp:coreProperties>
</file>