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Construction Statement Of Work" state="visible" r:id="rId4"/>
  </sheets>
  <calcPr calcId="171027" fullCalcOnLoad="1"/>
</workbook>
</file>

<file path=xl/sharedStrings.xml><?xml version="1.0" encoding="utf-8"?>
<sst xmlns="http://schemas.openxmlformats.org/spreadsheetml/2006/main" count="1759" uniqueCount="417">
  <si>
    <t/>
  </si>
  <si>
    <t xml:space="preserve">Create professional Gantt charts in GanttPRO in a few clicks   </t>
  </si>
  <si>
    <t>Construction Statement Of Work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</si>
  <si>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</si>
  <si>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</si>
  <si>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</si>
  <si>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</si>
  <si>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</si>
  <si>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</si>
  <si>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</si>
  <si>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</si>
  <si>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</si>
  <si>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</si>
  <si>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</si>
  <si>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</si>
  <si>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</si>
  <si>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</si>
  <si>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</si>
  <si>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</si>
  <si>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</si>
  <si>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ZONING</t>
  </si>
  <si>
    <t>1.1</t>
  </si>
  <si>
    <t>Land Use</t>
  </si>
  <si>
    <t>Open</t>
  </si>
  <si>
    <t>Medium</t>
  </si>
  <si>
    <t>1.2</t>
  </si>
  <si>
    <t>Easements, Set Backs</t>
  </si>
  <si>
    <t>1.3</t>
  </si>
  <si>
    <t>Access, Street Improvements</t>
  </si>
  <si>
    <t>1.4</t>
  </si>
  <si>
    <t>Utilities Available</t>
  </si>
  <si>
    <t>2</t>
  </si>
  <si>
    <t>HOUSE PLANS</t>
  </si>
  <si>
    <t>2.1</t>
  </si>
  <si>
    <t>Purchase Standard Plans</t>
  </si>
  <si>
    <t>2.2</t>
  </si>
  <si>
    <t>Architect Original Drawings</t>
  </si>
  <si>
    <t>2.3</t>
  </si>
  <si>
    <t>Specifications</t>
  </si>
  <si>
    <t>2.4</t>
  </si>
  <si>
    <t>Architect Manage Job</t>
  </si>
  <si>
    <t>2.5</t>
  </si>
  <si>
    <t>Engineer-Loads &amp; Spans</t>
  </si>
  <si>
    <t>2.6</t>
  </si>
  <si>
    <t>Draftsman</t>
  </si>
  <si>
    <t>3</t>
  </si>
  <si>
    <t>LOT SURVEY</t>
  </si>
  <si>
    <t>3.1</t>
  </si>
  <si>
    <t>House &amp; Driveway</t>
  </si>
  <si>
    <t>3.2</t>
  </si>
  <si>
    <t>Well Locaton</t>
  </si>
  <si>
    <t>3.3</t>
  </si>
  <si>
    <t>Septic Location</t>
  </si>
  <si>
    <t>3.4</t>
  </si>
  <si>
    <t>Fire Hydrant &amp; Truck Access</t>
  </si>
  <si>
    <t>3.5</t>
  </si>
  <si>
    <t>Plot Plan</t>
  </si>
  <si>
    <t>4</t>
  </si>
  <si>
    <t>FINANCIAL - LOAN</t>
  </si>
  <si>
    <t>4.1</t>
  </si>
  <si>
    <t>Land Cost</t>
  </si>
  <si>
    <t>4.2</t>
  </si>
  <si>
    <t>Interest on Land</t>
  </si>
  <si>
    <t>4.3</t>
  </si>
  <si>
    <t>Interest on Const. Loan</t>
  </si>
  <si>
    <t>4.4</t>
  </si>
  <si>
    <t>Points, Etc.</t>
  </si>
  <si>
    <t>5</t>
  </si>
  <si>
    <t>SEWER &amp; WATER HOOKUP</t>
  </si>
  <si>
    <t>6</t>
  </si>
  <si>
    <t>HEALTH PERMIT</t>
  </si>
  <si>
    <t>6.1</t>
  </si>
  <si>
    <t>Fees</t>
  </si>
  <si>
    <t>6.2</t>
  </si>
  <si>
    <t>Percolation Test</t>
  </si>
  <si>
    <t>6.3</t>
  </si>
  <si>
    <t>Soils Engineer</t>
  </si>
  <si>
    <t>7</t>
  </si>
  <si>
    <t>INSURANCE</t>
  </si>
  <si>
    <t>8</t>
  </si>
  <si>
    <t>LOT CLOSING COSTS</t>
  </si>
  <si>
    <t>9</t>
  </si>
  <si>
    <t>BUILDING PERMITS</t>
  </si>
  <si>
    <t>9.1</t>
  </si>
  <si>
    <t>9.2</t>
  </si>
  <si>
    <t>Inspection Schedule</t>
  </si>
  <si>
    <t>10</t>
  </si>
  <si>
    <t>PRELIMINARY LIST ONLY</t>
  </si>
  <si>
    <t>11</t>
  </si>
  <si>
    <t>BUILD PHASE</t>
  </si>
  <si>
    <t>12</t>
  </si>
  <si>
    <t>SPECIAL &amp; DRY IN MATERIALS</t>
  </si>
  <si>
    <t>12.1</t>
  </si>
  <si>
    <t>Rough Hardware, Misc.</t>
  </si>
  <si>
    <t>12.2</t>
  </si>
  <si>
    <t>Lolly Columns</t>
  </si>
  <si>
    <t>12.3</t>
  </si>
  <si>
    <t>Steel Beams</t>
  </si>
  <si>
    <t>12.4</t>
  </si>
  <si>
    <t>Rough Lumber, Trusses</t>
  </si>
  <si>
    <t>13</t>
  </si>
  <si>
    <t>WINDOWS/OPENINGS</t>
  </si>
  <si>
    <t>13.1</t>
  </si>
  <si>
    <t>Windows, Grills, Screens</t>
  </si>
  <si>
    <t>13.2</t>
  </si>
  <si>
    <t>Exterior Doors,Screens</t>
  </si>
  <si>
    <t>13.3</t>
  </si>
  <si>
    <t>Skylights and Light Tubes</t>
  </si>
  <si>
    <t>14</t>
  </si>
  <si>
    <t>DEMOLITION</t>
  </si>
  <si>
    <t>15</t>
  </si>
  <si>
    <t>LOT CLEARING</t>
  </si>
  <si>
    <t>15.1</t>
  </si>
  <si>
    <t>Debris Removal &amp; Clearing</t>
  </si>
  <si>
    <t>15.2</t>
  </si>
  <si>
    <t>Dump Fee</t>
  </si>
  <si>
    <t>15.3</t>
  </si>
  <si>
    <t>Bury Stumps, etc.</t>
  </si>
  <si>
    <t>16</t>
  </si>
  <si>
    <t>DRIVEWAY, rough</t>
  </si>
  <si>
    <t>16.1</t>
  </si>
  <si>
    <t>Grade</t>
  </si>
  <si>
    <t>16.2</t>
  </si>
  <si>
    <t>Base Rock, Culverts</t>
  </si>
  <si>
    <t>17</t>
  </si>
  <si>
    <t>UTILITIES</t>
  </si>
  <si>
    <t>17.1</t>
  </si>
  <si>
    <t>Temporary at startup</t>
  </si>
  <si>
    <t>17.2</t>
  </si>
  <si>
    <t>Transfer to permanent</t>
  </si>
  <si>
    <t>18</t>
  </si>
  <si>
    <t>WELL or PUBLIC WATER</t>
  </si>
  <si>
    <t>19</t>
  </si>
  <si>
    <t>SEPTIC or PUBLIC SEWER</t>
  </si>
  <si>
    <t>20</t>
  </si>
  <si>
    <t>LAYOUT HOUSE FOOTPRINT</t>
  </si>
  <si>
    <t>20.1</t>
  </si>
  <si>
    <t>Establish Finish Floor Height</t>
  </si>
  <si>
    <t>20.2</t>
  </si>
  <si>
    <t>Set Back Distances</t>
  </si>
  <si>
    <t>21</t>
  </si>
  <si>
    <t>DIG FOUNDATION</t>
  </si>
  <si>
    <t>22</t>
  </si>
  <si>
    <t>ROCK PROBLEM</t>
  </si>
  <si>
    <t>23</t>
  </si>
  <si>
    <t>PREPARE FOR FOOTINGS</t>
  </si>
  <si>
    <t>23.1</t>
  </si>
  <si>
    <t>Lay out and excavate</t>
  </si>
  <si>
    <t>23.2</t>
  </si>
  <si>
    <t>Form, Rebar, Grade Pegs</t>
  </si>
  <si>
    <t>24</t>
  </si>
  <si>
    <t>POUR FOOTINGS &amp; PADS</t>
  </si>
  <si>
    <t>24.1</t>
  </si>
  <si>
    <t>Yds. of Concrete</t>
  </si>
  <si>
    <t>25</t>
  </si>
  <si>
    <t>SET BRICK POINTS</t>
  </si>
  <si>
    <t>26</t>
  </si>
  <si>
    <t>TERMITE TREATMENT</t>
  </si>
  <si>
    <t>27</t>
  </si>
  <si>
    <t>RADON CONTROL</t>
  </si>
  <si>
    <t>28</t>
  </si>
  <si>
    <t>FOUNDATION WALLS</t>
  </si>
  <si>
    <t>28.1</t>
  </si>
  <si>
    <t>Block/Course</t>
  </si>
  <si>
    <t>28.2</t>
  </si>
  <si>
    <t>Piers</t>
  </si>
  <si>
    <t>28.3</t>
  </si>
  <si>
    <t>Pour Wall, Yds. Of Concrete</t>
  </si>
  <si>
    <t>28.4</t>
  </si>
  <si>
    <t>Lintels, Rebar</t>
  </si>
  <si>
    <t>28.5</t>
  </si>
  <si>
    <t>Parging</t>
  </si>
  <si>
    <t>28.6</t>
  </si>
  <si>
    <t>Cement, Sand, etc.</t>
  </si>
  <si>
    <t>29</t>
  </si>
  <si>
    <t>WATERPROOF FOUNDATION.</t>
  </si>
  <si>
    <t>30</t>
  </si>
  <si>
    <t>COLUMNS/BEAMS SET</t>
  </si>
  <si>
    <t>31</t>
  </si>
  <si>
    <t>UNDERGROUND  PLUMBING</t>
  </si>
  <si>
    <t>32</t>
  </si>
  <si>
    <t>BRICK/STONE, to finish grade</t>
  </si>
  <si>
    <t>33</t>
  </si>
  <si>
    <t>GARAGE DOORS</t>
  </si>
  <si>
    <t>33.1</t>
  </si>
  <si>
    <t>Openers</t>
  </si>
  <si>
    <t>33.2</t>
  </si>
  <si>
    <t>Trim, Backing, Weatherstrip</t>
  </si>
  <si>
    <t>34</t>
  </si>
  <si>
    <t>DRAIN TILE</t>
  </si>
  <si>
    <t>35</t>
  </si>
  <si>
    <t>FIRE PLACE - INTERIOR</t>
  </si>
  <si>
    <t>35.1</t>
  </si>
  <si>
    <t>Pour Hearth</t>
  </si>
  <si>
    <t>35.2</t>
  </si>
  <si>
    <t>Firebox, or Set Prefab</t>
  </si>
  <si>
    <t>35.3</t>
  </si>
  <si>
    <t>Brick or  Stone Facing</t>
  </si>
  <si>
    <t>36</t>
  </si>
  <si>
    <t>PREPARE CONC. SLABS ETC.</t>
  </si>
  <si>
    <t>36.1</t>
  </si>
  <si>
    <t>Gravel, Wire, Poly, Grade Stakes</t>
  </si>
  <si>
    <t>36.2</t>
  </si>
  <si>
    <t>Labor to Prepare  for Slab</t>
  </si>
  <si>
    <t>36.3</t>
  </si>
  <si>
    <t>Rebar, Wire, form boards</t>
  </si>
  <si>
    <t>36.4</t>
  </si>
  <si>
    <t>Labor-Prepare, Form other Conc.</t>
  </si>
  <si>
    <t>36.5</t>
  </si>
  <si>
    <t>Deck &amp; Post Hole footings, etc.</t>
  </si>
  <si>
    <t>37</t>
  </si>
  <si>
    <t>POUR CONCRETE-SLABS</t>
  </si>
  <si>
    <t>37.1</t>
  </si>
  <si>
    <t>Concrete</t>
  </si>
  <si>
    <t>37.2</t>
  </si>
  <si>
    <t>38</t>
  </si>
  <si>
    <t>SPECIAL BACKING, BLOCKING</t>
  </si>
  <si>
    <t>39</t>
  </si>
  <si>
    <t>BACK FILL, rough</t>
  </si>
  <si>
    <t>40</t>
  </si>
  <si>
    <t>CHIMNEY, exterior</t>
  </si>
  <si>
    <t>40.1</t>
  </si>
  <si>
    <t>Block, Flue</t>
  </si>
  <si>
    <t>40.2</t>
  </si>
  <si>
    <t>Brick, Stone</t>
  </si>
  <si>
    <t>40.3</t>
  </si>
  <si>
    <t>Prefab Fireplace &amp; Piping</t>
  </si>
  <si>
    <t>41</t>
  </si>
  <si>
    <t>FIRE SPRINKLER SYSTEM</t>
  </si>
  <si>
    <t>42</t>
  </si>
  <si>
    <t>ROUGH-IN PLUMBING</t>
  </si>
  <si>
    <t>42.1</t>
  </si>
  <si>
    <t>Waste</t>
  </si>
  <si>
    <t>42.2</t>
  </si>
  <si>
    <t>Water</t>
  </si>
  <si>
    <t>43</t>
  </si>
  <si>
    <t>ROUGH-IN HEAT &amp; A/C</t>
  </si>
  <si>
    <t>43.1</t>
  </si>
  <si>
    <t>Ducts &amp; Vents</t>
  </si>
  <si>
    <t>43.2</t>
  </si>
  <si>
    <t>Bath Fans &amp; Vents</t>
  </si>
  <si>
    <t>43.3</t>
  </si>
  <si>
    <t>Kitchen Hood, Dryer Vent</t>
  </si>
  <si>
    <t>44</t>
  </si>
  <si>
    <t>DECKS-PORCHES-RAILINGS</t>
  </si>
  <si>
    <t>44.1</t>
  </si>
  <si>
    <t>Stair, Railings, Pickets</t>
  </si>
  <si>
    <t>44.2</t>
  </si>
  <si>
    <t>Gazebos, Pergola</t>
  </si>
  <si>
    <t>45</t>
  </si>
  <si>
    <t>ROOFING</t>
  </si>
  <si>
    <t>45.1</t>
  </si>
  <si>
    <t>Squares of Roofing</t>
  </si>
  <si>
    <t>45.2</t>
  </si>
  <si>
    <t>Squares Siding</t>
  </si>
  <si>
    <t>45.3</t>
  </si>
  <si>
    <t>Squares rigid insulation</t>
  </si>
  <si>
    <t>45.4</t>
  </si>
  <si>
    <t>Rake &amp; Fascia</t>
  </si>
  <si>
    <t>45.5</t>
  </si>
  <si>
    <t>Soffit, Vents</t>
  </si>
  <si>
    <t>45.6</t>
  </si>
  <si>
    <t>Drip Edge, Flashing, Hardware</t>
  </si>
  <si>
    <t>45.7</t>
  </si>
  <si>
    <t>Roof Paper, Siding Paper</t>
  </si>
  <si>
    <t>46</t>
  </si>
  <si>
    <t>FASCIA &amp; SOFFIT</t>
  </si>
  <si>
    <t>47</t>
  </si>
  <si>
    <t>SHINGLES/FLASHING</t>
  </si>
  <si>
    <t>48</t>
  </si>
  <si>
    <t>WOOD SIDING</t>
  </si>
  <si>
    <t>49</t>
  </si>
  <si>
    <t>BRICK/STONE SIDING</t>
  </si>
  <si>
    <t>50</t>
  </si>
  <si>
    <t>ROUGH-IN ELECTRIC</t>
  </si>
  <si>
    <t>50.1</t>
  </si>
  <si>
    <t>Tv, Stereo, Phone, Intercom</t>
  </si>
  <si>
    <t>50.2</t>
  </si>
  <si>
    <t>Electric Wire, Boxes</t>
  </si>
  <si>
    <t>50.3</t>
  </si>
  <si>
    <t>Vacuum, Misc.</t>
  </si>
  <si>
    <t>50.4</t>
  </si>
  <si>
    <t>Security</t>
  </si>
  <si>
    <t>51</t>
  </si>
  <si>
    <t>INSULATION</t>
  </si>
  <si>
    <t>51.1</t>
  </si>
  <si>
    <t>Crawl Space, Basement</t>
  </si>
  <si>
    <t>51.2</t>
  </si>
  <si>
    <t>Ceilings</t>
  </si>
  <si>
    <t>51.3</t>
  </si>
  <si>
    <t>Walls</t>
  </si>
  <si>
    <t>51.4</t>
  </si>
  <si>
    <t>Attic, rafters</t>
  </si>
  <si>
    <t>51.5</t>
  </si>
  <si>
    <t>Caulk-Windows, Doors, Etc.</t>
  </si>
  <si>
    <t>51.6</t>
  </si>
  <si>
    <t>Firestuffing</t>
  </si>
  <si>
    <t>52</t>
  </si>
  <si>
    <t>STAIRS</t>
  </si>
  <si>
    <t>52.1</t>
  </si>
  <si>
    <t>Treads &amp; Risers</t>
  </si>
  <si>
    <t>52.2</t>
  </si>
  <si>
    <t>Railing &amp; Grasp</t>
  </si>
  <si>
    <t>53</t>
  </si>
  <si>
    <t>EXTERIOR PAINT</t>
  </si>
  <si>
    <t>54</t>
  </si>
  <si>
    <t>DRYWALL</t>
  </si>
  <si>
    <t>54.1</t>
  </si>
  <si>
    <t>Hang</t>
  </si>
  <si>
    <t>54.2</t>
  </si>
  <si>
    <t>Tape</t>
  </si>
  <si>
    <t>54.3</t>
  </si>
  <si>
    <t>Block &amp; Skim Coats</t>
  </si>
  <si>
    <t>54.4</t>
  </si>
  <si>
    <t>Sand</t>
  </si>
  <si>
    <t>54.5</t>
  </si>
  <si>
    <t>Clean Up</t>
  </si>
  <si>
    <t>55</t>
  </si>
  <si>
    <t>INTERIOR PAINT</t>
  </si>
  <si>
    <t>56</t>
  </si>
  <si>
    <t>TRIM CARPENTRY</t>
  </si>
  <si>
    <t>56.1</t>
  </si>
  <si>
    <t>Stair Railings, Pickets</t>
  </si>
  <si>
    <t>56.2</t>
  </si>
  <si>
    <t>Interior Doors</t>
  </si>
  <si>
    <t>56.3</t>
  </si>
  <si>
    <t>Base</t>
  </si>
  <si>
    <t>56.4</t>
  </si>
  <si>
    <t>Casing Trim</t>
  </si>
  <si>
    <t>56.5</t>
  </si>
  <si>
    <t>Window Stool</t>
  </si>
  <si>
    <t>56.6</t>
  </si>
  <si>
    <t>Closet Shelving</t>
  </si>
  <si>
    <t>56.7</t>
  </si>
  <si>
    <t>Decorator Mouldings, Etc.</t>
  </si>
  <si>
    <t>56.8</t>
  </si>
  <si>
    <t>Finish Hardware, Mirrors, Etc.</t>
  </si>
  <si>
    <t>57</t>
  </si>
  <si>
    <t>CABINETS-VANITIES-TOPS</t>
  </si>
  <si>
    <t>57.1</t>
  </si>
  <si>
    <t>Cabinets, Bath Vanities</t>
  </si>
  <si>
    <t>57.2</t>
  </si>
  <si>
    <t>Kitchen Counter Tops</t>
  </si>
  <si>
    <t>57.3</t>
  </si>
  <si>
    <t>Bath Vanity Tops</t>
  </si>
  <si>
    <t>57.4</t>
  </si>
  <si>
    <t>Medicine Cabinets</t>
  </si>
  <si>
    <t>58</t>
  </si>
  <si>
    <t>GUTTER &amp; DOWN SPOUT</t>
  </si>
  <si>
    <t>58.1</t>
  </si>
  <si>
    <t>Stormwater Control</t>
  </si>
  <si>
    <t>59</t>
  </si>
  <si>
    <t>FINISH GRADING</t>
  </si>
  <si>
    <t>60</t>
  </si>
  <si>
    <t>FINISH DRIVEWAY</t>
  </si>
  <si>
    <t>61</t>
  </si>
  <si>
    <t>WALKS-DRIVEWAY APRON</t>
  </si>
  <si>
    <t>61.1</t>
  </si>
  <si>
    <t>Prepare</t>
  </si>
  <si>
    <t>61.2</t>
  </si>
  <si>
    <t>61.3</t>
  </si>
  <si>
    <t>62</t>
  </si>
  <si>
    <t>CERAMIC TILE</t>
  </si>
  <si>
    <t>62.1</t>
  </si>
  <si>
    <t>Backer Board &amp; Prep</t>
  </si>
  <si>
    <t>62.2</t>
  </si>
  <si>
    <t>Tile &amp; Grout</t>
  </si>
  <si>
    <t>63</t>
  </si>
  <si>
    <t>ELEC-SWITCH/PLUG/PANEL</t>
  </si>
  <si>
    <t>64</t>
  </si>
  <si>
    <t>LANDSCAPING</t>
  </si>
  <si>
    <t>65</t>
  </si>
  <si>
    <t>LAWN SEEDING</t>
  </si>
  <si>
    <t>66</t>
  </si>
  <si>
    <t>VINYL FLOORING</t>
  </si>
  <si>
    <t>66.1</t>
  </si>
  <si>
    <t>Subfloor</t>
  </si>
  <si>
    <t>66.2</t>
  </si>
  <si>
    <t>Square Yards of Vinyl</t>
  </si>
  <si>
    <t>67</t>
  </si>
  <si>
    <t>CARPETING</t>
  </si>
  <si>
    <t>67.1</t>
  </si>
  <si>
    <t>Square yards of Pad</t>
  </si>
  <si>
    <t>67.2</t>
  </si>
  <si>
    <t>Square Yards of Carpet</t>
  </si>
  <si>
    <t>68</t>
  </si>
  <si>
    <t>WOOD FLOORS-STAIRS</t>
  </si>
  <si>
    <t>68.1</t>
  </si>
  <si>
    <t>Install</t>
  </si>
  <si>
    <t>68.2</t>
  </si>
  <si>
    <t>Sand, Seal, Stain</t>
  </si>
  <si>
    <t>68.3</t>
  </si>
  <si>
    <t>Finish Coat</t>
  </si>
  <si>
    <t>69</t>
  </si>
  <si>
    <t>APPLIANCES</t>
  </si>
  <si>
    <t>69.1</t>
  </si>
  <si>
    <t>Purchase &amp; Delivery</t>
  </si>
  <si>
    <t>69.2</t>
  </si>
  <si>
    <t>Installation</t>
  </si>
  <si>
    <t>70</t>
  </si>
  <si>
    <t>HEATING &amp; A/C</t>
  </si>
  <si>
    <t>70.1</t>
  </si>
  <si>
    <t>Install &amp; Test Equipment</t>
  </si>
  <si>
    <t>70.2</t>
  </si>
  <si>
    <t>Grills &amp; Thermostat</t>
  </si>
  <si>
    <t>71</t>
  </si>
  <si>
    <t>PLUMBING TRIM</t>
  </si>
  <si>
    <t>72</t>
  </si>
  <si>
    <t>ELECTRICAL TRIM</t>
  </si>
  <si>
    <t>73</t>
  </si>
  <si>
    <t>FINAL CLEAN</t>
  </si>
  <si>
    <t>74</t>
  </si>
  <si>
    <t>WALK THROUGH</t>
  </si>
  <si>
    <t>75</t>
  </si>
  <si>
    <t>FINISH PUNCH LIST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</si>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</sst>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81C784"/>
      </patternFill>
    </fill>
    <fill>
      <patternFill patternType="solid">
        <fgColor rgb="FF50C7D6"/>
      </patternFill>
    </fill>
    <fill>
      <patternFill patternType="solid">
        <fgColor rgb="FFFFCC80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4" fillId="7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Construction Statement Of Work_(GanttPRO.com)_09 04 2021 11 4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Construction Statement Of Work_(GanttPRO.com)_09 04 2021 11 48" TargetMode="External"/><Relationship Id="rId2" Type="http://schemas.openxmlformats.org/officeDocument/2006/relationships/hyperlink" Target="https://ganttpro.com?utm_source=excel_generated_footer_text_1&amp;title=Construction Statement Of Work_(GanttPRO.com)_09 04 2021 11 48" TargetMode="External"/><Relationship Id="rId3" Type="http://schemas.openxmlformats.org/officeDocument/2006/relationships/hyperlink" Target="https://ganttpro.com?utm_source=excel_generated_footer_text_2&amp;title=Construction Statement Of Work_(GanttPRO.com)_09 04 2021 11 48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5" width="1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17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x14ac:dyDescent="0.25">
      <c r="A4" s="3" t="s">
        <v>2</v>
      </c>
      <c r="B4" s="3"/>
      <c r="C4" s="3"/>
      <c r="D4" s="3"/>
      <c r="E4" s="3"/>
      <c r="F4" s="3"/>
      <c r="G4" s="3"/>
      <c r="H4" s="3"/>
      <c r="I4" s="4">
        <f>TODAY()</f>
        <v>44295.36735695602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x14ac:dyDescent="0.25">
      <c r="A6" s="6" t="s">
        <v>0</v>
      </c>
      <c r="B6" s="7" t="s">
        <v>19</v>
      </c>
      <c r="C6" s="7" t="s">
        <v>20</v>
      </c>
      <c r="D6" s="7"/>
      <c r="E6" s="7" t="s">
        <v>0</v>
      </c>
      <c r="F6" s="8">
        <f>TODAY()+92</f>
        <v>44387.367355636576</v>
      </c>
      <c r="G6" s="8">
        <f>TODAY()+155</f>
        <v>44450.367355636576</v>
      </c>
      <c r="H6" s="7" t="s">
        <v>0</v>
      </c>
      <c r="I6" s="7">
        <v>0</v>
      </c>
      <c r="J6" s="7">
        <v>368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>
        <v>0</v>
      </c>
      <c r="Q6" s="7">
        <v>0</v>
      </c>
    </row>
    <row r="7" spans="1:17" x14ac:dyDescent="0.25">
      <c r="A7" s="9" t="s">
        <v>0</v>
      </c>
      <c r="B7" t="s">
        <v>21</v>
      </c>
      <c r="C7" t="s">
        <v>0</v>
      </c>
      <c r="D7" t="s">
        <v>22</v>
      </c>
      <c r="E7" t="s">
        <v>0</v>
      </c>
      <c r="F7" s="10">
        <f>TODAY()+92</f>
        <v>44387.367355636576</v>
      </c>
      <c r="G7" s="10">
        <f>TODAY()+154</f>
        <v>44449.367355636576</v>
      </c>
      <c r="H7" t="s">
        <v>0</v>
      </c>
      <c r="I7">
        <v>0</v>
      </c>
      <c r="J7">
        <v>360</v>
      </c>
      <c r="K7">
        <v>0</v>
      </c>
      <c r="L7">
        <v>0</v>
      </c>
      <c r="M7" t="s">
        <v>23</v>
      </c>
      <c r="N7" t="s">
        <v>24</v>
      </c>
      <c r="O7" t="s">
        <v>0</v>
      </c>
      <c r="P7">
        <v>0</v>
      </c>
      <c r="Q7">
        <v>0</v>
      </c>
    </row>
    <row r="8" spans="1:17" x14ac:dyDescent="0.25">
      <c r="A8" s="9" t="s">
        <v>0</v>
      </c>
      <c r="B8" t="s">
        <v>25</v>
      </c>
      <c r="C8" t="s">
        <v>0</v>
      </c>
      <c r="D8" t="s">
        <v>26</v>
      </c>
      <c r="E8" t="s">
        <v>0</v>
      </c>
      <c r="F8" s="10">
        <f>TODAY()+95</f>
        <v>44390.367355636576</v>
      </c>
      <c r="G8" s="10">
        <f>TODAY()+155</f>
        <v>44450.36735564815</v>
      </c>
      <c r="H8" t="s">
        <v>0</v>
      </c>
      <c r="I8">
        <v>0</v>
      </c>
      <c r="J8">
        <v>360</v>
      </c>
      <c r="K8">
        <v>0</v>
      </c>
      <c r="L8">
        <v>0</v>
      </c>
      <c r="M8" t="s">
        <v>23</v>
      </c>
      <c r="N8" t="s">
        <v>24</v>
      </c>
      <c r="O8" t="s">
        <v>0</v>
      </c>
      <c r="P8">
        <v>0</v>
      </c>
      <c r="Q8">
        <v>0</v>
      </c>
    </row>
    <row r="9" spans="1:17" x14ac:dyDescent="0.25">
      <c r="A9" s="9" t="s">
        <v>0</v>
      </c>
      <c r="B9" t="s">
        <v>27</v>
      </c>
      <c r="C9" t="s">
        <v>0</v>
      </c>
      <c r="D9" t="s">
        <v>28</v>
      </c>
      <c r="E9" t="s">
        <v>0</v>
      </c>
      <c r="F9" s="10">
        <f>TODAY()+95</f>
        <v>44390.36735564815</v>
      </c>
      <c r="G9" s="10">
        <f>TODAY()+155</f>
        <v>44450.36735564815</v>
      </c>
      <c r="H9" t="s">
        <v>0</v>
      </c>
      <c r="I9">
        <v>0</v>
      </c>
      <c r="J9">
        <v>360</v>
      </c>
      <c r="K9">
        <v>0</v>
      </c>
      <c r="L9">
        <v>0</v>
      </c>
      <c r="M9" t="s">
        <v>23</v>
      </c>
      <c r="N9" t="s">
        <v>24</v>
      </c>
      <c r="O9" t="s">
        <v>0</v>
      </c>
      <c r="P9">
        <v>0</v>
      </c>
      <c r="Q9">
        <v>0</v>
      </c>
    </row>
    <row r="10" spans="1:17" x14ac:dyDescent="0.25">
      <c r="A10" s="9" t="s">
        <v>0</v>
      </c>
      <c r="B10" t="s">
        <v>29</v>
      </c>
      <c r="C10" t="s">
        <v>0</v>
      </c>
      <c r="D10" t="s">
        <v>30</v>
      </c>
      <c r="E10" t="s">
        <v>0</v>
      </c>
      <c r="F10" s="10">
        <f>TODAY()+95</f>
        <v>44390.36735564815</v>
      </c>
      <c r="G10" s="10">
        <f>TODAY()+155</f>
        <v>44450.36735564815</v>
      </c>
      <c r="H10" t="s">
        <v>0</v>
      </c>
      <c r="I10">
        <v>0</v>
      </c>
      <c r="J10">
        <v>360</v>
      </c>
      <c r="K10">
        <v>0</v>
      </c>
      <c r="L10">
        <v>0</v>
      </c>
      <c r="M10" t="s">
        <v>23</v>
      </c>
      <c r="N10" t="s">
        <v>24</v>
      </c>
      <c r="O10" t="s">
        <v>0</v>
      </c>
      <c r="P10">
        <v>0</v>
      </c>
      <c r="Q10">
        <v>0</v>
      </c>
    </row>
    <row r="11" spans="1:17" x14ac:dyDescent="0.25">
      <c r="A11" s="6" t="s">
        <v>0</v>
      </c>
      <c r="B11" s="7" t="s">
        <v>31</v>
      </c>
      <c r="C11" s="7" t="s">
        <v>32</v>
      </c>
      <c r="D11" s="7"/>
      <c r="E11" s="7" t="s">
        <v>0</v>
      </c>
      <c r="F11" s="8">
        <f>TODAY()+158</f>
        <v>44453.36735564815</v>
      </c>
      <c r="G11" s="8">
        <f>TODAY()+223</f>
        <v>44518.36735564815</v>
      </c>
      <c r="H11" s="7" t="s">
        <v>0</v>
      </c>
      <c r="I11" s="7">
        <v>0</v>
      </c>
      <c r="J11" s="7">
        <v>384</v>
      </c>
      <c r="K11" s="7">
        <v>0</v>
      </c>
      <c r="L11" s="7">
        <v>0</v>
      </c>
      <c r="M11" s="7" t="s">
        <v>0</v>
      </c>
      <c r="N11" s="7" t="s">
        <v>0</v>
      </c>
      <c r="O11" s="7" t="s">
        <v>0</v>
      </c>
      <c r="P11" s="7">
        <v>0</v>
      </c>
      <c r="Q11" s="7">
        <v>0</v>
      </c>
    </row>
    <row r="12" spans="1:17" x14ac:dyDescent="0.25">
      <c r="A12" s="9" t="s">
        <v>0</v>
      </c>
      <c r="B12" t="s">
        <v>33</v>
      </c>
      <c r="C12" t="s">
        <v>0</v>
      </c>
      <c r="D12" t="s">
        <v>34</v>
      </c>
      <c r="E12" t="s">
        <v>0</v>
      </c>
      <c r="F12" s="10">
        <f>TODAY()+158</f>
        <v>44453.36735564815</v>
      </c>
      <c r="G12" s="10">
        <f>TODAY()+218</f>
        <v>44513.36735565972</v>
      </c>
      <c r="H12" t="s">
        <v>0</v>
      </c>
      <c r="I12">
        <v>0</v>
      </c>
      <c r="J12">
        <v>360</v>
      </c>
      <c r="K12">
        <v>0</v>
      </c>
      <c r="L12">
        <v>0</v>
      </c>
      <c r="M12" t="s">
        <v>23</v>
      </c>
      <c r="N12" t="s">
        <v>24</v>
      </c>
      <c r="O12" t="s">
        <v>0</v>
      </c>
      <c r="P12">
        <v>0</v>
      </c>
      <c r="Q12">
        <v>0</v>
      </c>
    </row>
    <row r="13" spans="1:17" x14ac:dyDescent="0.25">
      <c r="A13" s="9" t="s">
        <v>0</v>
      </c>
      <c r="B13" t="s">
        <v>35</v>
      </c>
      <c r="C13" t="s">
        <v>0</v>
      </c>
      <c r="D13" t="s">
        <v>36</v>
      </c>
      <c r="E13" t="s">
        <v>0</v>
      </c>
      <c r="F13" s="10">
        <f>TODAY()+159</f>
        <v>44454.36735565972</v>
      </c>
      <c r="G13" s="10">
        <f>TODAY()+221</f>
        <v>44516.36735565972</v>
      </c>
      <c r="H13" t="s">
        <v>0</v>
      </c>
      <c r="I13">
        <v>0</v>
      </c>
      <c r="J13">
        <v>360</v>
      </c>
      <c r="K13">
        <v>0</v>
      </c>
      <c r="L13">
        <v>0</v>
      </c>
      <c r="M13" t="s">
        <v>23</v>
      </c>
      <c r="N13" t="s">
        <v>24</v>
      </c>
      <c r="O13" t="s">
        <v>0</v>
      </c>
      <c r="P13">
        <v>0</v>
      </c>
      <c r="Q13">
        <v>0</v>
      </c>
    </row>
    <row r="14" spans="1:17" x14ac:dyDescent="0.25">
      <c r="A14" s="9" t="s">
        <v>0</v>
      </c>
      <c r="B14" t="s">
        <v>37</v>
      </c>
      <c r="C14" t="s">
        <v>0</v>
      </c>
      <c r="D14" t="s">
        <v>38</v>
      </c>
      <c r="E14" t="s">
        <v>0</v>
      </c>
      <c r="F14" s="10">
        <f>TODAY()+160</f>
        <v>44455.36735565972</v>
      </c>
      <c r="G14" s="10">
        <f>TODAY()+222</f>
        <v>44517.36735565972</v>
      </c>
      <c r="H14" t="s">
        <v>0</v>
      </c>
      <c r="I14">
        <v>0</v>
      </c>
      <c r="J14">
        <v>360</v>
      </c>
      <c r="K14">
        <v>0</v>
      </c>
      <c r="L14">
        <v>0</v>
      </c>
      <c r="M14" t="s">
        <v>23</v>
      </c>
      <c r="N14" t="s">
        <v>24</v>
      </c>
      <c r="O14" t="s">
        <v>0</v>
      </c>
      <c r="P14">
        <v>0</v>
      </c>
      <c r="Q14">
        <v>0</v>
      </c>
    </row>
    <row r="15" spans="1:17" x14ac:dyDescent="0.25">
      <c r="A15" s="9" t="s">
        <v>0</v>
      </c>
      <c r="B15" t="s">
        <v>39</v>
      </c>
      <c r="C15" t="s">
        <v>0</v>
      </c>
      <c r="D15" t="s">
        <v>40</v>
      </c>
      <c r="E15" t="s">
        <v>0</v>
      </c>
      <c r="F15" s="10">
        <f>TODAY()+161</f>
        <v>44456.36735565972</v>
      </c>
      <c r="G15" s="10">
        <f>TODAY()+223</f>
        <v>44518.36735565972</v>
      </c>
      <c r="H15" t="s">
        <v>0</v>
      </c>
      <c r="I15">
        <v>0</v>
      </c>
      <c r="J15">
        <v>360</v>
      </c>
      <c r="K15">
        <v>0</v>
      </c>
      <c r="L15">
        <v>0</v>
      </c>
      <c r="M15" t="s">
        <v>23</v>
      </c>
      <c r="N15" t="s">
        <v>24</v>
      </c>
      <c r="O15" t="s">
        <v>0</v>
      </c>
      <c r="P15">
        <v>0</v>
      </c>
      <c r="Q15">
        <v>0</v>
      </c>
    </row>
    <row r="16" spans="1:17" x14ac:dyDescent="0.25">
      <c r="A16" s="9" t="s">
        <v>0</v>
      </c>
      <c r="B16" t="s">
        <v>41</v>
      </c>
      <c r="C16" t="s">
        <v>0</v>
      </c>
      <c r="D16" t="s">
        <v>42</v>
      </c>
      <c r="E16" t="s">
        <v>0</v>
      </c>
      <c r="F16" s="10">
        <f>TODAY()+161</f>
        <v>44456.36735565972</v>
      </c>
      <c r="G16" s="10">
        <f>TODAY()+223</f>
        <v>44518.3673556713</v>
      </c>
      <c r="H16" t="s">
        <v>0</v>
      </c>
      <c r="I16">
        <v>0</v>
      </c>
      <c r="J16">
        <v>360</v>
      </c>
      <c r="K16">
        <v>0</v>
      </c>
      <c r="L16">
        <v>0</v>
      </c>
      <c r="M16" t="s">
        <v>23</v>
      </c>
      <c r="N16" t="s">
        <v>24</v>
      </c>
      <c r="O16" t="s">
        <v>0</v>
      </c>
      <c r="P16">
        <v>0</v>
      </c>
      <c r="Q16">
        <v>0</v>
      </c>
    </row>
    <row r="17" spans="1:17" x14ac:dyDescent="0.25">
      <c r="A17" s="9" t="s">
        <v>0</v>
      </c>
      <c r="B17" t="s">
        <v>43</v>
      </c>
      <c r="C17" t="s">
        <v>0</v>
      </c>
      <c r="D17" t="s">
        <v>44</v>
      </c>
      <c r="E17" t="s">
        <v>0</v>
      </c>
      <c r="F17" s="10">
        <f>TODAY()+161</f>
        <v>44456.3673556713</v>
      </c>
      <c r="G17" s="10">
        <f>TODAY()+223</f>
        <v>44518.3673556713</v>
      </c>
      <c r="H17" t="s">
        <v>0</v>
      </c>
      <c r="I17">
        <v>0</v>
      </c>
      <c r="J17">
        <v>360</v>
      </c>
      <c r="K17">
        <v>0</v>
      </c>
      <c r="L17">
        <v>0</v>
      </c>
      <c r="M17" t="s">
        <v>23</v>
      </c>
      <c r="N17" t="s">
        <v>24</v>
      </c>
      <c r="O17" t="s">
        <v>0</v>
      </c>
      <c r="P17">
        <v>0</v>
      </c>
      <c r="Q17">
        <v>0</v>
      </c>
    </row>
    <row r="18" spans="1:17" x14ac:dyDescent="0.25">
      <c r="A18" s="6" t="s">
        <v>0</v>
      </c>
      <c r="B18" s="7" t="s">
        <v>45</v>
      </c>
      <c r="C18" s="7" t="s">
        <v>46</v>
      </c>
      <c r="D18" s="7"/>
      <c r="E18" s="7" t="s">
        <v>0</v>
      </c>
      <c r="F18" s="8">
        <f>TODAY()+224</f>
        <v>44519.3673556713</v>
      </c>
      <c r="G18" s="8">
        <f>TODAY()+291</f>
        <v>44586.3673556713</v>
      </c>
      <c r="H18" s="7" t="s">
        <v>0</v>
      </c>
      <c r="I18" s="7">
        <v>0</v>
      </c>
      <c r="J18" s="7">
        <v>384</v>
      </c>
      <c r="K18" s="7">
        <v>0</v>
      </c>
      <c r="L18" s="7">
        <v>0</v>
      </c>
      <c r="M18" s="7" t="s">
        <v>0</v>
      </c>
      <c r="N18" s="7" t="s">
        <v>0</v>
      </c>
      <c r="O18" s="7" t="s">
        <v>0</v>
      </c>
      <c r="P18" s="7">
        <v>0</v>
      </c>
      <c r="Q18" s="7">
        <v>0</v>
      </c>
    </row>
    <row r="19" spans="1:17" x14ac:dyDescent="0.25">
      <c r="A19" s="9" t="s">
        <v>0</v>
      </c>
      <c r="B19" t="s">
        <v>47</v>
      </c>
      <c r="C19" t="s">
        <v>0</v>
      </c>
      <c r="D19" t="s">
        <v>48</v>
      </c>
      <c r="E19" t="s">
        <v>0</v>
      </c>
      <c r="F19" s="10">
        <f>TODAY()+224</f>
        <v>44519.3673556713</v>
      </c>
      <c r="G19" s="10">
        <f>TODAY()+286</f>
        <v>44581.3673556713</v>
      </c>
      <c r="H19" t="s">
        <v>0</v>
      </c>
      <c r="I19">
        <v>0</v>
      </c>
      <c r="J19">
        <v>360</v>
      </c>
      <c r="K19">
        <v>0</v>
      </c>
      <c r="L19">
        <v>0</v>
      </c>
      <c r="M19" t="s">
        <v>23</v>
      </c>
      <c r="N19" t="s">
        <v>24</v>
      </c>
      <c r="O19" t="s">
        <v>0</v>
      </c>
      <c r="P19">
        <v>0</v>
      </c>
      <c r="Q19">
        <v>0</v>
      </c>
    </row>
    <row r="20" spans="1:17" x14ac:dyDescent="0.25">
      <c r="A20" s="9" t="s">
        <v>0</v>
      </c>
      <c r="B20" t="s">
        <v>49</v>
      </c>
      <c r="C20" t="s">
        <v>0</v>
      </c>
      <c r="D20" t="s">
        <v>50</v>
      </c>
      <c r="E20" t="s">
        <v>0</v>
      </c>
      <c r="F20" s="10">
        <f>TODAY()+225</f>
        <v>44520.3673556713</v>
      </c>
      <c r="G20" s="10">
        <f>TODAY()+287</f>
        <v>44582.3673556713</v>
      </c>
      <c r="H20" t="s">
        <v>0</v>
      </c>
      <c r="I20">
        <v>0</v>
      </c>
      <c r="J20">
        <v>360</v>
      </c>
      <c r="K20">
        <v>0</v>
      </c>
      <c r="L20">
        <v>0</v>
      </c>
      <c r="M20" t="s">
        <v>23</v>
      </c>
      <c r="N20" t="s">
        <v>24</v>
      </c>
      <c r="O20" t="s">
        <v>0</v>
      </c>
      <c r="P20">
        <v>0</v>
      </c>
      <c r="Q20">
        <v>0</v>
      </c>
    </row>
    <row r="21" spans="1:17" x14ac:dyDescent="0.25">
      <c r="A21" s="9" t="s">
        <v>0</v>
      </c>
      <c r="B21" t="s">
        <v>51</v>
      </c>
      <c r="C21" t="s">
        <v>0</v>
      </c>
      <c r="D21" t="s">
        <v>52</v>
      </c>
      <c r="E21" t="s">
        <v>0</v>
      </c>
      <c r="F21" s="10">
        <f>TODAY()+228</f>
        <v>44523.36735568287</v>
      </c>
      <c r="G21" s="10">
        <f>TODAY()+288</f>
        <v>44583.36735568287</v>
      </c>
      <c r="H21" t="s">
        <v>0</v>
      </c>
      <c r="I21">
        <v>0</v>
      </c>
      <c r="J21">
        <v>360</v>
      </c>
      <c r="K21">
        <v>0</v>
      </c>
      <c r="L21">
        <v>0</v>
      </c>
      <c r="M21" t="s">
        <v>23</v>
      </c>
      <c r="N21" t="s">
        <v>24</v>
      </c>
      <c r="O21" t="s">
        <v>0</v>
      </c>
      <c r="P21">
        <v>0</v>
      </c>
      <c r="Q21">
        <v>0</v>
      </c>
    </row>
    <row r="22" spans="1:17" x14ac:dyDescent="0.25">
      <c r="A22" s="9" t="s">
        <v>0</v>
      </c>
      <c r="B22" t="s">
        <v>53</v>
      </c>
      <c r="C22" t="s">
        <v>0</v>
      </c>
      <c r="D22" t="s">
        <v>54</v>
      </c>
      <c r="E22" t="s">
        <v>0</v>
      </c>
      <c r="F22" s="10">
        <f>TODAY()+229</f>
        <v>44524.36735568287</v>
      </c>
      <c r="G22" s="10">
        <f>TODAY()+291</f>
        <v>44586.36735568287</v>
      </c>
      <c r="H22" t="s">
        <v>0</v>
      </c>
      <c r="I22">
        <v>0</v>
      </c>
      <c r="J22">
        <v>360</v>
      </c>
      <c r="K22">
        <v>0</v>
      </c>
      <c r="L22">
        <v>0</v>
      </c>
      <c r="M22" t="s">
        <v>23</v>
      </c>
      <c r="N22" t="s">
        <v>24</v>
      </c>
      <c r="O22" t="s">
        <v>0</v>
      </c>
      <c r="P22">
        <v>0</v>
      </c>
      <c r="Q22">
        <v>0</v>
      </c>
    </row>
    <row r="23" spans="1:17" x14ac:dyDescent="0.25">
      <c r="A23" s="9" t="s">
        <v>0</v>
      </c>
      <c r="B23" t="s">
        <v>55</v>
      </c>
      <c r="C23" t="s">
        <v>0</v>
      </c>
      <c r="D23" t="s">
        <v>56</v>
      </c>
      <c r="E23" t="s">
        <v>0</v>
      </c>
      <c r="F23" s="10">
        <f>TODAY()+229</f>
        <v>44524.36735568287</v>
      </c>
      <c r="G23" s="10">
        <f>TODAY()+291</f>
        <v>44586.36735568287</v>
      </c>
      <c r="H23" t="s">
        <v>0</v>
      </c>
      <c r="I23">
        <v>0</v>
      </c>
      <c r="J23">
        <v>360</v>
      </c>
      <c r="K23">
        <v>0</v>
      </c>
      <c r="L23">
        <v>0</v>
      </c>
      <c r="M23" t="s">
        <v>23</v>
      </c>
      <c r="N23" t="s">
        <v>24</v>
      </c>
      <c r="O23" t="s">
        <v>0</v>
      </c>
      <c r="P23">
        <v>0</v>
      </c>
      <c r="Q23">
        <v>0</v>
      </c>
    </row>
    <row r="24" spans="1:17" x14ac:dyDescent="0.25">
      <c r="A24" s="11" t="s">
        <v>0</v>
      </c>
      <c r="B24" s="7" t="s">
        <v>57</v>
      </c>
      <c r="C24" s="7" t="s">
        <v>58</v>
      </c>
      <c r="D24" s="7"/>
      <c r="E24" s="7" t="s">
        <v>0</v>
      </c>
      <c r="F24" s="8">
        <f>TODAY()+111</f>
        <v>44406.36735568287</v>
      </c>
      <c r="G24" s="8">
        <f>TODAY()+354</f>
        <v>44649.36735568287</v>
      </c>
      <c r="H24" s="7" t="s">
        <v>0</v>
      </c>
      <c r="I24" s="7">
        <v>0</v>
      </c>
      <c r="J24" s="7">
        <v>1392</v>
      </c>
      <c r="K24" s="7">
        <v>0</v>
      </c>
      <c r="L24" s="7">
        <v>0</v>
      </c>
      <c r="M24" s="7" t="s">
        <v>0</v>
      </c>
      <c r="N24" s="7" t="s">
        <v>0</v>
      </c>
      <c r="O24" s="7" t="s">
        <v>0</v>
      </c>
      <c r="P24" s="7">
        <v>0</v>
      </c>
      <c r="Q24" s="7">
        <v>0</v>
      </c>
    </row>
    <row r="25" spans="1:17" x14ac:dyDescent="0.25">
      <c r="A25" s="9" t="s">
        <v>0</v>
      </c>
      <c r="B25" t="s">
        <v>59</v>
      </c>
      <c r="C25" t="s">
        <v>0</v>
      </c>
      <c r="D25" t="s">
        <v>60</v>
      </c>
      <c r="E25" t="s">
        <v>0</v>
      </c>
      <c r="F25" s="10">
        <f>TODAY()+292</f>
        <v>44587.36735568287</v>
      </c>
      <c r="G25" s="10">
        <f>TODAY()+354</f>
        <v>44649.36735568287</v>
      </c>
      <c r="H25" t="s">
        <v>0</v>
      </c>
      <c r="I25">
        <v>0</v>
      </c>
      <c r="J25">
        <v>360</v>
      </c>
      <c r="K25">
        <v>0</v>
      </c>
      <c r="L25">
        <v>0</v>
      </c>
      <c r="M25" t="s">
        <v>23</v>
      </c>
      <c r="N25" t="s">
        <v>24</v>
      </c>
      <c r="O25" t="s">
        <v>0</v>
      </c>
      <c r="P25">
        <v>0</v>
      </c>
      <c r="Q25">
        <v>0</v>
      </c>
    </row>
    <row r="26" spans="1:17" x14ac:dyDescent="0.25">
      <c r="A26" s="9" t="s">
        <v>0</v>
      </c>
      <c r="B26" t="s">
        <v>61</v>
      </c>
      <c r="C26" t="s">
        <v>0</v>
      </c>
      <c r="D26" t="s">
        <v>62</v>
      </c>
      <c r="E26" t="s">
        <v>0</v>
      </c>
      <c r="F26" s="10">
        <f>TODAY()+111</f>
        <v>44406.36735569444</v>
      </c>
      <c r="G26" s="10">
        <f>TODAY()+173</f>
        <v>44468.36735569444</v>
      </c>
      <c r="H26" t="s">
        <v>0</v>
      </c>
      <c r="I26">
        <v>0</v>
      </c>
      <c r="J26">
        <v>360</v>
      </c>
      <c r="K26">
        <v>0</v>
      </c>
      <c r="L26">
        <v>0</v>
      </c>
      <c r="M26" t="s">
        <v>23</v>
      </c>
      <c r="N26" t="s">
        <v>24</v>
      </c>
      <c r="O26" t="s">
        <v>0</v>
      </c>
      <c r="P26">
        <v>0</v>
      </c>
      <c r="Q26">
        <v>0</v>
      </c>
    </row>
    <row r="27" spans="1:17" x14ac:dyDescent="0.25">
      <c r="A27" s="9" t="s">
        <v>0</v>
      </c>
      <c r="B27" t="s">
        <v>63</v>
      </c>
      <c r="C27" t="s">
        <v>0</v>
      </c>
      <c r="D27" t="s">
        <v>64</v>
      </c>
      <c r="E27" t="s">
        <v>0</v>
      </c>
      <c r="F27" s="10">
        <f>TODAY()+112</f>
        <v>44407.36735569444</v>
      </c>
      <c r="G27" s="10">
        <f>TODAY()+174</f>
        <v>44469.36735569444</v>
      </c>
      <c r="H27" t="s">
        <v>0</v>
      </c>
      <c r="I27">
        <v>0</v>
      </c>
      <c r="J27">
        <v>360</v>
      </c>
      <c r="K27">
        <v>0</v>
      </c>
      <c r="L27">
        <v>0</v>
      </c>
      <c r="M27" t="s">
        <v>23</v>
      </c>
      <c r="N27" t="s">
        <v>24</v>
      </c>
      <c r="O27" t="s">
        <v>0</v>
      </c>
      <c r="P27">
        <v>0</v>
      </c>
      <c r="Q27">
        <v>0</v>
      </c>
    </row>
    <row r="28" spans="1:17" x14ac:dyDescent="0.25">
      <c r="A28" s="9" t="s">
        <v>0</v>
      </c>
      <c r="B28" t="s">
        <v>65</v>
      </c>
      <c r="C28" t="s">
        <v>0</v>
      </c>
      <c r="D28" t="s">
        <v>66</v>
      </c>
      <c r="E28" t="s">
        <v>0</v>
      </c>
      <c r="F28" s="10">
        <f>TODAY()+113</f>
        <v>44408.36735569444</v>
      </c>
      <c r="G28" s="10">
        <f>TODAY()+175</f>
        <v>44470.36735569444</v>
      </c>
      <c r="H28" t="s">
        <v>0</v>
      </c>
      <c r="I28">
        <v>0</v>
      </c>
      <c r="J28">
        <v>360</v>
      </c>
      <c r="K28">
        <v>0</v>
      </c>
      <c r="L28">
        <v>0</v>
      </c>
      <c r="M28" t="s">
        <v>23</v>
      </c>
      <c r="N28" t="s">
        <v>24</v>
      </c>
      <c r="O28" t="s">
        <v>0</v>
      </c>
      <c r="P28">
        <v>0</v>
      </c>
      <c r="Q28">
        <v>0</v>
      </c>
    </row>
    <row r="29" spans="1:17" x14ac:dyDescent="0.25">
      <c r="A29" s="9" t="s">
        <v>0</v>
      </c>
      <c r="B29" t="s">
        <v>67</v>
      </c>
      <c r="C29" t="s">
        <v>68</v>
      </c>
      <c r="D29"/>
      <c r="E29" t="s">
        <v>0</v>
      </c>
      <c r="F29" s="10">
        <f>TODAY()+116</f>
        <v>44411.36735570602</v>
      </c>
      <c r="G29" s="10">
        <f>TODAY()+176</f>
        <v>44471.36735570602</v>
      </c>
      <c r="H29" t="s">
        <v>0</v>
      </c>
      <c r="I29">
        <v>0</v>
      </c>
      <c r="J29">
        <v>360</v>
      </c>
      <c r="K29">
        <v>0</v>
      </c>
      <c r="L29">
        <v>0</v>
      </c>
      <c r="M29" t="s">
        <v>23</v>
      </c>
      <c r="N29" t="s">
        <v>24</v>
      </c>
      <c r="O29" t="s">
        <v>0</v>
      </c>
      <c r="P29">
        <v>0</v>
      </c>
      <c r="Q29">
        <v>0</v>
      </c>
    </row>
    <row r="30" spans="1:17" x14ac:dyDescent="0.25">
      <c r="A30" s="11" t="s">
        <v>0</v>
      </c>
      <c r="B30" s="7" t="s">
        <v>69</v>
      </c>
      <c r="C30" s="7" t="s">
        <v>70</v>
      </c>
      <c r="D30" s="7"/>
      <c r="E30" s="7" t="s">
        <v>0</v>
      </c>
      <c r="F30" s="8">
        <f>TODAY()+116</f>
        <v>44411.36735570602</v>
      </c>
      <c r="G30" s="8">
        <f>TODAY()+180</f>
        <v>44475.36735570602</v>
      </c>
      <c r="H30" s="7" t="s">
        <v>0</v>
      </c>
      <c r="I30" s="7">
        <v>0</v>
      </c>
      <c r="J30" s="7">
        <v>376</v>
      </c>
      <c r="K30" s="7">
        <v>0</v>
      </c>
      <c r="L30" s="7">
        <v>0</v>
      </c>
      <c r="M30" s="7" t="s">
        <v>0</v>
      </c>
      <c r="N30" s="7" t="s">
        <v>0</v>
      </c>
      <c r="O30" s="7" t="s">
        <v>0</v>
      </c>
      <c r="P30" s="7">
        <v>0</v>
      </c>
      <c r="Q30" s="7">
        <v>0</v>
      </c>
    </row>
    <row r="31" spans="1:17" x14ac:dyDescent="0.25">
      <c r="A31" s="9" t="s">
        <v>0</v>
      </c>
      <c r="B31" t="s">
        <v>71</v>
      </c>
      <c r="C31" t="s">
        <v>0</v>
      </c>
      <c r="D31" t="s">
        <v>72</v>
      </c>
      <c r="E31" t="s">
        <v>0</v>
      </c>
      <c r="F31" s="10">
        <f>TODAY()+116</f>
        <v>44411.36735570602</v>
      </c>
      <c r="G31" s="10">
        <f>TODAY()+176</f>
        <v>44471.36735570602</v>
      </c>
      <c r="H31" t="s">
        <v>0</v>
      </c>
      <c r="I31">
        <v>0</v>
      </c>
      <c r="J31">
        <v>360</v>
      </c>
      <c r="K31">
        <v>0</v>
      </c>
      <c r="L31">
        <v>0</v>
      </c>
      <c r="M31" t="s">
        <v>23</v>
      </c>
      <c r="N31" t="s">
        <v>24</v>
      </c>
      <c r="O31" t="s">
        <v>0</v>
      </c>
      <c r="P31">
        <v>0</v>
      </c>
      <c r="Q31">
        <v>0</v>
      </c>
    </row>
    <row r="32" spans="1:17" x14ac:dyDescent="0.25">
      <c r="A32" s="9" t="s">
        <v>0</v>
      </c>
      <c r="B32" t="s">
        <v>73</v>
      </c>
      <c r="C32" t="s">
        <v>0</v>
      </c>
      <c r="D32" t="s">
        <v>74</v>
      </c>
      <c r="E32" t="s">
        <v>0</v>
      </c>
      <c r="F32" s="10">
        <f>TODAY()+117</f>
        <v>44412.36735570602</v>
      </c>
      <c r="G32" s="10">
        <f>TODAY()+179</f>
        <v>44474.36735570602</v>
      </c>
      <c r="H32" t="s">
        <v>0</v>
      </c>
      <c r="I32">
        <v>0</v>
      </c>
      <c r="J32">
        <v>360</v>
      </c>
      <c r="K32">
        <v>0</v>
      </c>
      <c r="L32">
        <v>0</v>
      </c>
      <c r="M32" t="s">
        <v>23</v>
      </c>
      <c r="N32" t="s">
        <v>24</v>
      </c>
      <c r="O32" t="s">
        <v>0</v>
      </c>
      <c r="P32">
        <v>0</v>
      </c>
      <c r="Q32">
        <v>0</v>
      </c>
    </row>
    <row r="33" spans="1:17" x14ac:dyDescent="0.25">
      <c r="A33" s="9" t="s">
        <v>0</v>
      </c>
      <c r="B33" t="s">
        <v>75</v>
      </c>
      <c r="C33" t="s">
        <v>0</v>
      </c>
      <c r="D33" t="s">
        <v>76</v>
      </c>
      <c r="E33" t="s">
        <v>0</v>
      </c>
      <c r="F33" s="10">
        <f>TODAY()+118</f>
        <v>44413.36735571759</v>
      </c>
      <c r="G33" s="10">
        <f>TODAY()+180</f>
        <v>44475.36735571759</v>
      </c>
      <c r="H33" t="s">
        <v>0</v>
      </c>
      <c r="I33">
        <v>0</v>
      </c>
      <c r="J33">
        <v>360</v>
      </c>
      <c r="K33">
        <v>0</v>
      </c>
      <c r="L33">
        <v>0</v>
      </c>
      <c r="M33" t="s">
        <v>23</v>
      </c>
      <c r="N33" t="s">
        <v>24</v>
      </c>
      <c r="O33" t="s">
        <v>0</v>
      </c>
      <c r="P33">
        <v>0</v>
      </c>
      <c r="Q33">
        <v>0</v>
      </c>
    </row>
    <row r="34" spans="1:17" x14ac:dyDescent="0.25">
      <c r="A34" s="9" t="s">
        <v>0</v>
      </c>
      <c r="B34" t="s">
        <v>77</v>
      </c>
      <c r="C34" t="s">
        <v>78</v>
      </c>
      <c r="D34"/>
      <c r="E34" t="s">
        <v>0</v>
      </c>
      <c r="F34" s="10">
        <f>TODAY()+119</f>
        <v>44414.36735571759</v>
      </c>
      <c r="G34" s="10">
        <f>TODAY()+181</f>
        <v>44476.36735571759</v>
      </c>
      <c r="H34" t="s">
        <v>0</v>
      </c>
      <c r="I34">
        <v>0</v>
      </c>
      <c r="J34">
        <v>360</v>
      </c>
      <c r="K34">
        <v>0</v>
      </c>
      <c r="L34">
        <v>0</v>
      </c>
      <c r="M34" t="s">
        <v>23</v>
      </c>
      <c r="N34" t="s">
        <v>24</v>
      </c>
      <c r="O34" t="s">
        <v>0</v>
      </c>
      <c r="P34">
        <v>0</v>
      </c>
      <c r="Q34">
        <v>0</v>
      </c>
    </row>
    <row r="35" spans="1:17" x14ac:dyDescent="0.25">
      <c r="A35" s="9" t="s">
        <v>0</v>
      </c>
      <c r="B35" t="s">
        <v>79</v>
      </c>
      <c r="C35" t="s">
        <v>80</v>
      </c>
      <c r="D35"/>
      <c r="E35" t="s">
        <v>0</v>
      </c>
      <c r="F35" s="10">
        <f>TODAY()+120</f>
        <v>44415.36735571759</v>
      </c>
      <c r="G35" s="10">
        <f>TODAY()+182</f>
        <v>44477.36735571759</v>
      </c>
      <c r="H35" t="s">
        <v>0</v>
      </c>
      <c r="I35">
        <v>0</v>
      </c>
      <c r="J35">
        <v>360</v>
      </c>
      <c r="K35">
        <v>0</v>
      </c>
      <c r="L35">
        <v>0</v>
      </c>
      <c r="M35" t="s">
        <v>23</v>
      </c>
      <c r="N35" t="s">
        <v>24</v>
      </c>
      <c r="O35" t="s">
        <v>0</v>
      </c>
      <c r="P35">
        <v>0</v>
      </c>
      <c r="Q35">
        <v>0</v>
      </c>
    </row>
    <row r="36" spans="1:17" x14ac:dyDescent="0.25">
      <c r="A36" s="11" t="s">
        <v>0</v>
      </c>
      <c r="B36" s="7" t="s">
        <v>81</v>
      </c>
      <c r="C36" s="7" t="s">
        <v>82</v>
      </c>
      <c r="D36" s="7"/>
      <c r="E36" s="7" t="s">
        <v>0</v>
      </c>
      <c r="F36" s="8">
        <f>TODAY()+123</f>
        <v>44418.36735571759</v>
      </c>
      <c r="G36" s="8">
        <f>TODAY()+183</f>
        <v>44478.36735571759</v>
      </c>
      <c r="H36" s="7" t="s">
        <v>0</v>
      </c>
      <c r="I36" s="7">
        <v>0</v>
      </c>
      <c r="J36" s="7">
        <v>360</v>
      </c>
      <c r="K36" s="7">
        <v>0</v>
      </c>
      <c r="L36" s="7">
        <v>0</v>
      </c>
      <c r="M36" s="7" t="s">
        <v>0</v>
      </c>
      <c r="N36" s="7" t="s">
        <v>0</v>
      </c>
      <c r="O36" s="7" t="s">
        <v>0</v>
      </c>
      <c r="P36" s="7">
        <v>0</v>
      </c>
      <c r="Q36" s="7">
        <v>0</v>
      </c>
    </row>
    <row r="37" spans="1:17" x14ac:dyDescent="0.25">
      <c r="A37" s="9" t="s">
        <v>0</v>
      </c>
      <c r="B37" t="s">
        <v>83</v>
      </c>
      <c r="C37" t="s">
        <v>0</v>
      </c>
      <c r="D37" t="s">
        <v>72</v>
      </c>
      <c r="E37" t="s">
        <v>0</v>
      </c>
      <c r="F37" s="10">
        <f>TODAY()+123</f>
        <v>44418.36735571759</v>
      </c>
      <c r="G37" s="10">
        <f>TODAY()+183</f>
        <v>44478.36735572916</v>
      </c>
      <c r="H37" t="s">
        <v>0</v>
      </c>
      <c r="I37">
        <v>0</v>
      </c>
      <c r="J37">
        <v>360</v>
      </c>
      <c r="K37">
        <v>0</v>
      </c>
      <c r="L37">
        <v>0</v>
      </c>
      <c r="M37" t="s">
        <v>23</v>
      </c>
      <c r="N37" t="s">
        <v>24</v>
      </c>
      <c r="O37" t="s">
        <v>0</v>
      </c>
      <c r="P37">
        <v>0</v>
      </c>
      <c r="Q37">
        <v>0</v>
      </c>
    </row>
    <row r="38" spans="1:17" x14ac:dyDescent="0.25">
      <c r="A38" s="9" t="s">
        <v>0</v>
      </c>
      <c r="B38" t="s">
        <v>84</v>
      </c>
      <c r="C38" t="s">
        <v>0</v>
      </c>
      <c r="D38" t="s">
        <v>85</v>
      </c>
      <c r="E38" t="s">
        <v>0</v>
      </c>
      <c r="F38" s="10">
        <f>TODAY()+123</f>
        <v>44418.36735572916</v>
      </c>
      <c r="G38" s="10">
        <f>TODAY()+183</f>
        <v>44478.36735572916</v>
      </c>
      <c r="H38" t="s">
        <v>0</v>
      </c>
      <c r="I38">
        <v>0</v>
      </c>
      <c r="J38">
        <v>360</v>
      </c>
      <c r="K38">
        <v>0</v>
      </c>
      <c r="L38">
        <v>0</v>
      </c>
      <c r="M38" t="s">
        <v>23</v>
      </c>
      <c r="N38" t="s">
        <v>24</v>
      </c>
      <c r="O38" t="s">
        <v>0</v>
      </c>
      <c r="P38">
        <v>0</v>
      </c>
      <c r="Q38">
        <v>0</v>
      </c>
    </row>
    <row r="39" spans="1:17" x14ac:dyDescent="0.25">
      <c r="A39" s="9" t="s">
        <v>0</v>
      </c>
      <c r="B39" t="s">
        <v>86</v>
      </c>
      <c r="C39" t="s">
        <v>87</v>
      </c>
      <c r="D39"/>
      <c r="E39" t="s">
        <v>0</v>
      </c>
      <c r="F39" s="10">
        <f>TODAY()+124</f>
        <v>44419.36735572916</v>
      </c>
      <c r="G39" s="10">
        <f>TODAY()+186</f>
        <v>44481.36735572916</v>
      </c>
      <c r="H39" t="s">
        <v>0</v>
      </c>
      <c r="I39">
        <v>0</v>
      </c>
      <c r="J39">
        <v>360</v>
      </c>
      <c r="K39">
        <v>0</v>
      </c>
      <c r="L39">
        <v>0</v>
      </c>
      <c r="M39" t="s">
        <v>23</v>
      </c>
      <c r="N39" t="s">
        <v>24</v>
      </c>
      <c r="O39" t="s">
        <v>0</v>
      </c>
      <c r="P39">
        <v>0</v>
      </c>
      <c r="Q39">
        <v>0</v>
      </c>
    </row>
    <row r="40" spans="1:17" x14ac:dyDescent="0.25">
      <c r="A40" s="9" t="s">
        <v>0</v>
      </c>
      <c r="B40" t="s">
        <v>88</v>
      </c>
      <c r="C40" t="s">
        <v>89</v>
      </c>
      <c r="D40"/>
      <c r="E40" t="s">
        <v>0</v>
      </c>
      <c r="F40" s="10">
        <f>TODAY()+125</f>
        <v>44420.36735572916</v>
      </c>
      <c r="G40" s="10">
        <f>TODAY()+187</f>
        <v>44482.36735572916</v>
      </c>
      <c r="H40" t="s">
        <v>0</v>
      </c>
      <c r="I40">
        <v>0</v>
      </c>
      <c r="J40">
        <v>360</v>
      </c>
      <c r="K40">
        <v>0</v>
      </c>
      <c r="L40">
        <v>0</v>
      </c>
      <c r="M40" t="s">
        <v>23</v>
      </c>
      <c r="N40" t="s">
        <v>24</v>
      </c>
      <c r="O40" t="s">
        <v>0</v>
      </c>
      <c r="P40">
        <v>0</v>
      </c>
      <c r="Q40">
        <v>0</v>
      </c>
    </row>
    <row r="41" spans="1:17" x14ac:dyDescent="0.25">
      <c r="A41" s="6" t="s">
        <v>0</v>
      </c>
      <c r="B41" s="7" t="s">
        <v>90</v>
      </c>
      <c r="C41" s="7" t="s">
        <v>91</v>
      </c>
      <c r="D41" s="7"/>
      <c r="E41" s="7" t="s">
        <v>0</v>
      </c>
      <c r="F41" s="8">
        <f>TODAY()+127</f>
        <v>44422.36735572916</v>
      </c>
      <c r="G41" s="8">
        <f>TODAY()+190</f>
        <v>44485.36735572916</v>
      </c>
      <c r="H41" s="7" t="s">
        <v>0</v>
      </c>
      <c r="I41" s="7">
        <v>0</v>
      </c>
      <c r="J41" s="7">
        <v>368</v>
      </c>
      <c r="K41" s="7">
        <v>0</v>
      </c>
      <c r="L41" s="7">
        <v>0</v>
      </c>
      <c r="M41" s="7" t="s">
        <v>0</v>
      </c>
      <c r="N41" s="7" t="s">
        <v>0</v>
      </c>
      <c r="O41" s="7" t="s">
        <v>0</v>
      </c>
      <c r="P41" s="7">
        <v>0</v>
      </c>
      <c r="Q41" s="7">
        <v>0</v>
      </c>
    </row>
    <row r="42" spans="1:17" x14ac:dyDescent="0.25">
      <c r="A42" s="9" t="s">
        <v>0</v>
      </c>
      <c r="B42" t="s">
        <v>92</v>
      </c>
      <c r="C42" t="s">
        <v>0</v>
      </c>
      <c r="D42" t="s">
        <v>93</v>
      </c>
      <c r="E42" t="s">
        <v>0</v>
      </c>
      <c r="F42" s="10">
        <f>TODAY()+127</f>
        <v>44422.367355740746</v>
      </c>
      <c r="G42" s="10">
        <f>TODAY()+189</f>
        <v>44484.367355740746</v>
      </c>
      <c r="H42" t="s">
        <v>0</v>
      </c>
      <c r="I42">
        <v>0</v>
      </c>
      <c r="J42">
        <v>360</v>
      </c>
      <c r="K42">
        <v>0</v>
      </c>
      <c r="L42">
        <v>0</v>
      </c>
      <c r="M42" t="s">
        <v>23</v>
      </c>
      <c r="N42" t="s">
        <v>24</v>
      </c>
      <c r="O42" t="s">
        <v>0</v>
      </c>
      <c r="P42">
        <v>0</v>
      </c>
      <c r="Q42">
        <v>0</v>
      </c>
    </row>
    <row r="43" spans="1:17" x14ac:dyDescent="0.25">
      <c r="A43" s="9" t="s">
        <v>0</v>
      </c>
      <c r="B43" t="s">
        <v>94</v>
      </c>
      <c r="C43" t="s">
        <v>0</v>
      </c>
      <c r="D43" t="s">
        <v>95</v>
      </c>
      <c r="E43" t="s">
        <v>0</v>
      </c>
      <c r="F43" s="10">
        <f>TODAY()+130</f>
        <v>44425.367355740746</v>
      </c>
      <c r="G43" s="10">
        <f>TODAY()+190</f>
        <v>44485.367355740746</v>
      </c>
      <c r="H43" t="s">
        <v>0</v>
      </c>
      <c r="I43">
        <v>0</v>
      </c>
      <c r="J43">
        <v>360</v>
      </c>
      <c r="K43">
        <v>0</v>
      </c>
      <c r="L43">
        <v>0</v>
      </c>
      <c r="M43" t="s">
        <v>23</v>
      </c>
      <c r="N43" t="s">
        <v>24</v>
      </c>
      <c r="O43" t="s">
        <v>0</v>
      </c>
      <c r="P43">
        <v>0</v>
      </c>
      <c r="Q43">
        <v>0</v>
      </c>
    </row>
    <row r="44" spans="1:17" x14ac:dyDescent="0.25">
      <c r="A44" s="9" t="s">
        <v>0</v>
      </c>
      <c r="B44" t="s">
        <v>96</v>
      </c>
      <c r="C44" t="s">
        <v>0</v>
      </c>
      <c r="D44" t="s">
        <v>97</v>
      </c>
      <c r="E44" t="s">
        <v>0</v>
      </c>
      <c r="F44" s="10">
        <f>TODAY()+130</f>
        <v>44425.367355740746</v>
      </c>
      <c r="G44" s="10">
        <f>TODAY()+190</f>
        <v>44485.367355740746</v>
      </c>
      <c r="H44" t="s">
        <v>0</v>
      </c>
      <c r="I44">
        <v>0</v>
      </c>
      <c r="J44">
        <v>360</v>
      </c>
      <c r="K44">
        <v>0</v>
      </c>
      <c r="L44">
        <v>0</v>
      </c>
      <c r="M44" t="s">
        <v>23</v>
      </c>
      <c r="N44" t="s">
        <v>24</v>
      </c>
      <c r="O44" t="s">
        <v>0</v>
      </c>
      <c r="P44">
        <v>0</v>
      </c>
      <c r="Q44">
        <v>0</v>
      </c>
    </row>
    <row r="45" spans="1:17" x14ac:dyDescent="0.25">
      <c r="A45" s="9" t="s">
        <v>0</v>
      </c>
      <c r="B45" t="s">
        <v>98</v>
      </c>
      <c r="C45" t="s">
        <v>0</v>
      </c>
      <c r="D45" t="s">
        <v>99</v>
      </c>
      <c r="E45" t="s">
        <v>0</v>
      </c>
      <c r="F45" s="10">
        <f>TODAY()+130</f>
        <v>44425.367355740746</v>
      </c>
      <c r="G45" s="10">
        <f>TODAY()+190</f>
        <v>44485.367355740746</v>
      </c>
      <c r="H45" t="s">
        <v>0</v>
      </c>
      <c r="I45">
        <v>0</v>
      </c>
      <c r="J45">
        <v>360</v>
      </c>
      <c r="K45">
        <v>0</v>
      </c>
      <c r="L45">
        <v>0</v>
      </c>
      <c r="M45" t="s">
        <v>23</v>
      </c>
      <c r="N45" t="s">
        <v>24</v>
      </c>
      <c r="O45" t="s">
        <v>0</v>
      </c>
      <c r="P45">
        <v>0</v>
      </c>
      <c r="Q45">
        <v>0</v>
      </c>
    </row>
    <row r="46" spans="1:17" x14ac:dyDescent="0.25">
      <c r="A46" s="6" t="s">
        <v>0</v>
      </c>
      <c r="B46" s="7" t="s">
        <v>100</v>
      </c>
      <c r="C46" s="7" t="s">
        <v>101</v>
      </c>
      <c r="D46" s="7"/>
      <c r="E46" s="7" t="s">
        <v>0</v>
      </c>
      <c r="F46" s="8">
        <f>TODAY()+132</f>
        <v>44427.367355740746</v>
      </c>
      <c r="G46" s="8">
        <f>TODAY()+196</f>
        <v>44491.367355740746</v>
      </c>
      <c r="H46" s="7" t="s">
        <v>0</v>
      </c>
      <c r="I46" s="7">
        <v>0</v>
      </c>
      <c r="J46" s="7">
        <v>376</v>
      </c>
      <c r="K46" s="7">
        <v>0</v>
      </c>
      <c r="L46" s="7">
        <v>0</v>
      </c>
      <c r="M46" s="7" t="s">
        <v>0</v>
      </c>
      <c r="N46" s="7" t="s">
        <v>0</v>
      </c>
      <c r="O46" s="7" t="s">
        <v>0</v>
      </c>
      <c r="P46" s="7">
        <v>0</v>
      </c>
      <c r="Q46" s="7">
        <v>0</v>
      </c>
    </row>
    <row r="47" spans="1:17" x14ac:dyDescent="0.25">
      <c r="A47" s="9" t="s">
        <v>0</v>
      </c>
      <c r="B47" t="s">
        <v>102</v>
      </c>
      <c r="C47" t="s">
        <v>0</v>
      </c>
      <c r="D47" t="s">
        <v>103</v>
      </c>
      <c r="E47" t="s">
        <v>0</v>
      </c>
      <c r="F47" s="10">
        <f>TODAY()+132</f>
        <v>44427.367355752314</v>
      </c>
      <c r="G47" s="10">
        <f>TODAY()+194</f>
        <v>44489.367355752314</v>
      </c>
      <c r="H47" t="s">
        <v>0</v>
      </c>
      <c r="I47">
        <v>0</v>
      </c>
      <c r="J47">
        <v>360</v>
      </c>
      <c r="K47">
        <v>0</v>
      </c>
      <c r="L47">
        <v>0</v>
      </c>
      <c r="M47" t="s">
        <v>23</v>
      </c>
      <c r="N47" t="s">
        <v>24</v>
      </c>
      <c r="O47" t="s">
        <v>0</v>
      </c>
      <c r="P47">
        <v>0</v>
      </c>
      <c r="Q47">
        <v>0</v>
      </c>
    </row>
    <row r="48" spans="1:17" x14ac:dyDescent="0.25">
      <c r="A48" s="9" t="s">
        <v>0</v>
      </c>
      <c r="B48" t="s">
        <v>104</v>
      </c>
      <c r="C48" t="s">
        <v>0</v>
      </c>
      <c r="D48" t="s">
        <v>105</v>
      </c>
      <c r="E48" t="s">
        <v>0</v>
      </c>
      <c r="F48" s="10">
        <f>TODAY()+133</f>
        <v>44428.367355752314</v>
      </c>
      <c r="G48" s="10">
        <f>TODAY()+195</f>
        <v>44490.367355752314</v>
      </c>
      <c r="H48" t="s">
        <v>0</v>
      </c>
      <c r="I48">
        <v>0</v>
      </c>
      <c r="J48">
        <v>360</v>
      </c>
      <c r="K48">
        <v>0</v>
      </c>
      <c r="L48">
        <v>0</v>
      </c>
      <c r="M48" t="s">
        <v>23</v>
      </c>
      <c r="N48" t="s">
        <v>24</v>
      </c>
      <c r="O48" t="s">
        <v>0</v>
      </c>
      <c r="P48">
        <v>0</v>
      </c>
      <c r="Q48">
        <v>0</v>
      </c>
    </row>
    <row r="49" spans="1:17" x14ac:dyDescent="0.25">
      <c r="A49" s="9" t="s">
        <v>0</v>
      </c>
      <c r="B49" t="s">
        <v>106</v>
      </c>
      <c r="C49" t="s">
        <v>0</v>
      </c>
      <c r="D49" t="s">
        <v>107</v>
      </c>
      <c r="E49" t="s">
        <v>0</v>
      </c>
      <c r="F49" s="10">
        <f>TODAY()+134</f>
        <v>44429.367355752314</v>
      </c>
      <c r="G49" s="10">
        <f>TODAY()+196</f>
        <v>44491.367355752314</v>
      </c>
      <c r="H49" t="s">
        <v>0</v>
      </c>
      <c r="I49">
        <v>0</v>
      </c>
      <c r="J49">
        <v>360</v>
      </c>
      <c r="K49">
        <v>0</v>
      </c>
      <c r="L49">
        <v>0</v>
      </c>
      <c r="M49" t="s">
        <v>23</v>
      </c>
      <c r="N49" t="s">
        <v>24</v>
      </c>
      <c r="O49" t="s">
        <v>0</v>
      </c>
      <c r="P49">
        <v>0</v>
      </c>
      <c r="Q49">
        <v>0</v>
      </c>
    </row>
    <row r="50" spans="1:17" x14ac:dyDescent="0.25">
      <c r="A50" s="9" t="s">
        <v>0</v>
      </c>
      <c r="B50" t="s">
        <v>108</v>
      </c>
      <c r="C50" t="s">
        <v>109</v>
      </c>
      <c r="D50"/>
      <c r="E50" t="s">
        <v>0</v>
      </c>
      <c r="F50" s="10">
        <f>TODAY()+137</f>
        <v>44432.367355752314</v>
      </c>
      <c r="G50" s="10">
        <f>TODAY()+197</f>
        <v>44492.367355752314</v>
      </c>
      <c r="H50" t="s">
        <v>0</v>
      </c>
      <c r="I50">
        <v>0</v>
      </c>
      <c r="J50">
        <v>360</v>
      </c>
      <c r="K50">
        <v>0</v>
      </c>
      <c r="L50">
        <v>0</v>
      </c>
      <c r="M50" t="s">
        <v>23</v>
      </c>
      <c r="N50" t="s">
        <v>24</v>
      </c>
      <c r="O50" t="s">
        <v>0</v>
      </c>
      <c r="P50">
        <v>0</v>
      </c>
      <c r="Q50">
        <v>0</v>
      </c>
    </row>
    <row r="51" spans="1:17" x14ac:dyDescent="0.25">
      <c r="A51" s="6" t="s">
        <v>0</v>
      </c>
      <c r="B51" s="7" t="s">
        <v>110</v>
      </c>
      <c r="C51" s="7" t="s">
        <v>111</v>
      </c>
      <c r="D51" s="7"/>
      <c r="E51" s="7" t="s">
        <v>0</v>
      </c>
      <c r="F51" s="8">
        <f>TODAY()+137</f>
        <v>44432.367355752314</v>
      </c>
      <c r="G51" s="8">
        <f>TODAY()+201</f>
        <v>44496.367355752314</v>
      </c>
      <c r="H51" s="7" t="s">
        <v>0</v>
      </c>
      <c r="I51" s="7">
        <v>0</v>
      </c>
      <c r="J51" s="7">
        <v>376</v>
      </c>
      <c r="K51" s="7">
        <v>0</v>
      </c>
      <c r="L51" s="7">
        <v>0</v>
      </c>
      <c r="M51" s="7" t="s">
        <v>0</v>
      </c>
      <c r="N51" s="7" t="s">
        <v>0</v>
      </c>
      <c r="O51" s="7" t="s">
        <v>0</v>
      </c>
      <c r="P51" s="7">
        <v>0</v>
      </c>
      <c r="Q51" s="7">
        <v>0</v>
      </c>
    </row>
    <row r="52" spans="1:17" x14ac:dyDescent="0.25">
      <c r="A52" s="9" t="s">
        <v>0</v>
      </c>
      <c r="B52" t="s">
        <v>112</v>
      </c>
      <c r="C52" t="s">
        <v>0</v>
      </c>
      <c r="D52" t="s">
        <v>113</v>
      </c>
      <c r="E52" t="s">
        <v>0</v>
      </c>
      <c r="F52" s="10">
        <f>TODAY()+137</f>
        <v>44432.36735576389</v>
      </c>
      <c r="G52" s="10">
        <f>TODAY()+197</f>
        <v>44492.36735576389</v>
      </c>
      <c r="H52" t="s">
        <v>0</v>
      </c>
      <c r="I52">
        <v>0</v>
      </c>
      <c r="J52">
        <v>360</v>
      </c>
      <c r="K52">
        <v>0</v>
      </c>
      <c r="L52">
        <v>0</v>
      </c>
      <c r="M52" t="s">
        <v>23</v>
      </c>
      <c r="N52" t="s">
        <v>24</v>
      </c>
      <c r="O52" t="s">
        <v>0</v>
      </c>
      <c r="P52">
        <v>0</v>
      </c>
      <c r="Q52">
        <v>0</v>
      </c>
    </row>
    <row r="53" spans="1:17" x14ac:dyDescent="0.25">
      <c r="A53" s="9" t="s">
        <v>0</v>
      </c>
      <c r="B53" t="s">
        <v>114</v>
      </c>
      <c r="C53" t="s">
        <v>0</v>
      </c>
      <c r="D53" t="s">
        <v>115</v>
      </c>
      <c r="E53" t="s">
        <v>0</v>
      </c>
      <c r="F53" s="10">
        <f>TODAY()+138</f>
        <v>44433.36735576389</v>
      </c>
      <c r="G53" s="10">
        <f>TODAY()+200</f>
        <v>44495.36735576389</v>
      </c>
      <c r="H53" t="s">
        <v>0</v>
      </c>
      <c r="I53">
        <v>0</v>
      </c>
      <c r="J53">
        <v>360</v>
      </c>
      <c r="K53">
        <v>0</v>
      </c>
      <c r="L53">
        <v>0</v>
      </c>
      <c r="M53" t="s">
        <v>23</v>
      </c>
      <c r="N53" t="s">
        <v>24</v>
      </c>
      <c r="O53" t="s">
        <v>0</v>
      </c>
      <c r="P53">
        <v>0</v>
      </c>
      <c r="Q53">
        <v>0</v>
      </c>
    </row>
    <row r="54" spans="1:17" x14ac:dyDescent="0.25">
      <c r="A54" s="9" t="s">
        <v>0</v>
      </c>
      <c r="B54" t="s">
        <v>116</v>
      </c>
      <c r="C54" t="s">
        <v>0</v>
      </c>
      <c r="D54" t="s">
        <v>117</v>
      </c>
      <c r="E54" t="s">
        <v>0</v>
      </c>
      <c r="F54" s="10">
        <f>TODAY()+139</f>
        <v>44434.36735576389</v>
      </c>
      <c r="G54" s="10">
        <f>TODAY()+201</f>
        <v>44496.36735576389</v>
      </c>
      <c r="H54" t="s">
        <v>0</v>
      </c>
      <c r="I54">
        <v>0</v>
      </c>
      <c r="J54">
        <v>360</v>
      </c>
      <c r="K54">
        <v>0</v>
      </c>
      <c r="L54">
        <v>0</v>
      </c>
      <c r="M54" t="s">
        <v>23</v>
      </c>
      <c r="N54" t="s">
        <v>24</v>
      </c>
      <c r="O54" t="s">
        <v>0</v>
      </c>
      <c r="P54">
        <v>0</v>
      </c>
      <c r="Q54">
        <v>0</v>
      </c>
    </row>
    <row r="55" spans="1:17" x14ac:dyDescent="0.25">
      <c r="A55" s="6" t="s">
        <v>0</v>
      </c>
      <c r="B55" s="7" t="s">
        <v>118</v>
      </c>
      <c r="C55" s="7" t="s">
        <v>119</v>
      </c>
      <c r="D55" s="7"/>
      <c r="E55" s="7" t="s">
        <v>0</v>
      </c>
      <c r="F55" s="8">
        <f>TODAY()+141</f>
        <v>44436.36735576389</v>
      </c>
      <c r="G55" s="8">
        <f>TODAY()+204</f>
        <v>44499.36735576389</v>
      </c>
      <c r="H55" s="7" t="s">
        <v>0</v>
      </c>
      <c r="I55" s="7">
        <v>0</v>
      </c>
      <c r="J55" s="7">
        <v>368</v>
      </c>
      <c r="K55" s="7">
        <v>0</v>
      </c>
      <c r="L55" s="7">
        <v>0</v>
      </c>
      <c r="M55" s="7" t="s">
        <v>0</v>
      </c>
      <c r="N55" s="7" t="s">
        <v>0</v>
      </c>
      <c r="O55" s="7" t="s">
        <v>0</v>
      </c>
      <c r="P55" s="7">
        <v>0</v>
      </c>
      <c r="Q55" s="7">
        <v>0</v>
      </c>
    </row>
    <row r="56" spans="1:17" x14ac:dyDescent="0.25">
      <c r="A56" s="9" t="s">
        <v>0</v>
      </c>
      <c r="B56" t="s">
        <v>120</v>
      </c>
      <c r="C56" t="s">
        <v>0</v>
      </c>
      <c r="D56" t="s">
        <v>121</v>
      </c>
      <c r="E56" t="s">
        <v>0</v>
      </c>
      <c r="F56" s="10">
        <f>TODAY()+141</f>
        <v>44436.36735576389</v>
      </c>
      <c r="G56" s="10">
        <f>TODAY()+203</f>
        <v>44498.36735576389</v>
      </c>
      <c r="H56" t="s">
        <v>0</v>
      </c>
      <c r="I56">
        <v>0</v>
      </c>
      <c r="J56">
        <v>360</v>
      </c>
      <c r="K56">
        <v>0</v>
      </c>
      <c r="L56">
        <v>0</v>
      </c>
      <c r="M56" t="s">
        <v>23</v>
      </c>
      <c r="N56" t="s">
        <v>24</v>
      </c>
      <c r="O56" t="s">
        <v>0</v>
      </c>
      <c r="P56">
        <v>0</v>
      </c>
      <c r="Q56">
        <v>0</v>
      </c>
    </row>
    <row r="57" spans="1:17" x14ac:dyDescent="0.25">
      <c r="A57" s="9" t="s">
        <v>0</v>
      </c>
      <c r="B57" t="s">
        <v>122</v>
      </c>
      <c r="C57" t="s">
        <v>0</v>
      </c>
      <c r="D57" t="s">
        <v>123</v>
      </c>
      <c r="E57" t="s">
        <v>0</v>
      </c>
      <c r="F57" s="10">
        <f>TODAY()+144</f>
        <v>44439.36735576389</v>
      </c>
      <c r="G57" s="10">
        <f>TODAY()+204</f>
        <v>44499.36735576389</v>
      </c>
      <c r="H57" t="s">
        <v>0</v>
      </c>
      <c r="I57">
        <v>0</v>
      </c>
      <c r="J57">
        <v>360</v>
      </c>
      <c r="K57">
        <v>0</v>
      </c>
      <c r="L57">
        <v>0</v>
      </c>
      <c r="M57" t="s">
        <v>23</v>
      </c>
      <c r="N57" t="s">
        <v>24</v>
      </c>
      <c r="O57" t="s">
        <v>0</v>
      </c>
      <c r="P57">
        <v>0</v>
      </c>
      <c r="Q57">
        <v>0</v>
      </c>
    </row>
    <row r="58" spans="1:17" x14ac:dyDescent="0.25">
      <c r="A58" s="6" t="s">
        <v>0</v>
      </c>
      <c r="B58" s="7" t="s">
        <v>124</v>
      </c>
      <c r="C58" s="7" t="s">
        <v>125</v>
      </c>
      <c r="D58" s="7"/>
      <c r="E58" s="7" t="s">
        <v>0</v>
      </c>
      <c r="F58" s="8">
        <f>TODAY()+144</f>
        <v>44439.36735577547</v>
      </c>
      <c r="G58" s="8">
        <f>TODAY()+207</f>
        <v>44502.36735577547</v>
      </c>
      <c r="H58" s="7" t="s">
        <v>0</v>
      </c>
      <c r="I58" s="7">
        <v>0</v>
      </c>
      <c r="J58" s="7">
        <v>368</v>
      </c>
      <c r="K58" s="7">
        <v>0</v>
      </c>
      <c r="L58" s="7">
        <v>0</v>
      </c>
      <c r="M58" s="7" t="s">
        <v>0</v>
      </c>
      <c r="N58" s="7" t="s">
        <v>0</v>
      </c>
      <c r="O58" s="7" t="s">
        <v>0</v>
      </c>
      <c r="P58" s="7">
        <v>0</v>
      </c>
      <c r="Q58" s="7">
        <v>0</v>
      </c>
    </row>
    <row r="59" spans="1:17" x14ac:dyDescent="0.25">
      <c r="A59" s="9" t="s">
        <v>0</v>
      </c>
      <c r="B59" t="s">
        <v>126</v>
      </c>
      <c r="C59" t="s">
        <v>0</v>
      </c>
      <c r="D59" t="s">
        <v>127</v>
      </c>
      <c r="E59" t="s">
        <v>0</v>
      </c>
      <c r="F59" s="10">
        <f>TODAY()+144</f>
        <v>44439.36735577547</v>
      </c>
      <c r="G59" s="10">
        <f>TODAY()+204</f>
        <v>44499.36735577547</v>
      </c>
      <c r="H59" t="s">
        <v>0</v>
      </c>
      <c r="I59">
        <v>0</v>
      </c>
      <c r="J59">
        <v>360</v>
      </c>
      <c r="K59">
        <v>0</v>
      </c>
      <c r="L59">
        <v>0</v>
      </c>
      <c r="M59" t="s">
        <v>23</v>
      </c>
      <c r="N59" t="s">
        <v>24</v>
      </c>
      <c r="O59" t="s">
        <v>0</v>
      </c>
      <c r="P59">
        <v>0</v>
      </c>
      <c r="Q59">
        <v>0</v>
      </c>
    </row>
    <row r="60" spans="1:17" x14ac:dyDescent="0.25">
      <c r="A60" s="9" t="s">
        <v>0</v>
      </c>
      <c r="B60" t="s">
        <v>128</v>
      </c>
      <c r="C60" t="s">
        <v>0</v>
      </c>
      <c r="D60" t="s">
        <v>129</v>
      </c>
      <c r="E60" t="s">
        <v>0</v>
      </c>
      <c r="F60" s="10">
        <f>TODAY()+145</f>
        <v>44440.36735577547</v>
      </c>
      <c r="G60" s="10">
        <f>TODAY()+207</f>
        <v>44502.36735577547</v>
      </c>
      <c r="H60" t="s">
        <v>0</v>
      </c>
      <c r="I60">
        <v>0</v>
      </c>
      <c r="J60">
        <v>360</v>
      </c>
      <c r="K60">
        <v>0</v>
      </c>
      <c r="L60">
        <v>0</v>
      </c>
      <c r="M60" t="s">
        <v>23</v>
      </c>
      <c r="N60" t="s">
        <v>24</v>
      </c>
      <c r="O60" t="s">
        <v>0</v>
      </c>
      <c r="P60">
        <v>0</v>
      </c>
      <c r="Q60">
        <v>0</v>
      </c>
    </row>
    <row r="61" spans="1:17" x14ac:dyDescent="0.25">
      <c r="A61" s="9" t="s">
        <v>0</v>
      </c>
      <c r="B61" t="s">
        <v>130</v>
      </c>
      <c r="C61" t="s">
        <v>131</v>
      </c>
      <c r="D61"/>
      <c r="E61" t="s">
        <v>0</v>
      </c>
      <c r="F61" s="10">
        <f>TODAY()+146</f>
        <v>44441.36735577547</v>
      </c>
      <c r="G61" s="10">
        <f>TODAY()+208</f>
        <v>44503.36735577547</v>
      </c>
      <c r="H61" t="s">
        <v>0</v>
      </c>
      <c r="I61">
        <v>0</v>
      </c>
      <c r="J61">
        <v>360</v>
      </c>
      <c r="K61">
        <v>0</v>
      </c>
      <c r="L61">
        <v>0</v>
      </c>
      <c r="M61" t="s">
        <v>23</v>
      </c>
      <c r="N61" t="s">
        <v>24</v>
      </c>
      <c r="O61" t="s">
        <v>0</v>
      </c>
      <c r="P61">
        <v>0</v>
      </c>
      <c r="Q61">
        <v>0</v>
      </c>
    </row>
    <row r="62" spans="1:17" x14ac:dyDescent="0.25">
      <c r="A62" s="9" t="s">
        <v>0</v>
      </c>
      <c r="B62" t="s">
        <v>132</v>
      </c>
      <c r="C62" t="s">
        <v>133</v>
      </c>
      <c r="D62"/>
      <c r="E62" t="s">
        <v>0</v>
      </c>
      <c r="F62" s="10">
        <f>TODAY()+147</f>
        <v>44442.36735577547</v>
      </c>
      <c r="G62" s="10">
        <f>TODAY()+209</f>
        <v>44504.36735577547</v>
      </c>
      <c r="H62" t="s">
        <v>0</v>
      </c>
      <c r="I62">
        <v>0</v>
      </c>
      <c r="J62">
        <v>360</v>
      </c>
      <c r="K62">
        <v>0</v>
      </c>
      <c r="L62">
        <v>0</v>
      </c>
      <c r="M62" t="s">
        <v>23</v>
      </c>
      <c r="N62" t="s">
        <v>24</v>
      </c>
      <c r="O62" t="s">
        <v>0</v>
      </c>
      <c r="P62">
        <v>0</v>
      </c>
      <c r="Q62">
        <v>0</v>
      </c>
    </row>
    <row r="63" spans="1:17" x14ac:dyDescent="0.25">
      <c r="A63" s="6" t="s">
        <v>0</v>
      </c>
      <c r="B63" s="7" t="s">
        <v>134</v>
      </c>
      <c r="C63" s="7" t="s">
        <v>135</v>
      </c>
      <c r="D63" s="7"/>
      <c r="E63" s="7" t="s">
        <v>0</v>
      </c>
      <c r="F63" s="8">
        <f>TODAY()+151</f>
        <v>44446.36735577547</v>
      </c>
      <c r="G63" s="8">
        <f>TODAY()+211</f>
        <v>44506.367355787035</v>
      </c>
      <c r="H63" s="7" t="s">
        <v>0</v>
      </c>
      <c r="I63" s="7">
        <v>0</v>
      </c>
      <c r="J63" s="7">
        <v>360</v>
      </c>
      <c r="K63" s="7">
        <v>0</v>
      </c>
      <c r="L63" s="7">
        <v>0</v>
      </c>
      <c r="M63" s="7" t="s">
        <v>0</v>
      </c>
      <c r="N63" s="7" t="s">
        <v>0</v>
      </c>
      <c r="O63" s="7" t="s">
        <v>0</v>
      </c>
      <c r="P63" s="7">
        <v>0</v>
      </c>
      <c r="Q63" s="7">
        <v>0</v>
      </c>
    </row>
    <row r="64" spans="1:17" x14ac:dyDescent="0.25">
      <c r="A64" s="9" t="s">
        <v>0</v>
      </c>
      <c r="B64" t="s">
        <v>136</v>
      </c>
      <c r="C64" t="s">
        <v>0</v>
      </c>
      <c r="D64" t="s">
        <v>137</v>
      </c>
      <c r="E64" t="s">
        <v>0</v>
      </c>
      <c r="F64" s="10">
        <f>TODAY()+151</f>
        <v>44446.367355787035</v>
      </c>
      <c r="G64" s="10">
        <f>TODAY()+211</f>
        <v>44506.367355787035</v>
      </c>
      <c r="H64" t="s">
        <v>0</v>
      </c>
      <c r="I64">
        <v>0</v>
      </c>
      <c r="J64">
        <v>360</v>
      </c>
      <c r="K64">
        <v>0</v>
      </c>
      <c r="L64">
        <v>0</v>
      </c>
      <c r="M64" t="s">
        <v>23</v>
      </c>
      <c r="N64" t="s">
        <v>24</v>
      </c>
      <c r="O64" t="s">
        <v>0</v>
      </c>
      <c r="P64">
        <v>0</v>
      </c>
      <c r="Q64">
        <v>0</v>
      </c>
    </row>
    <row r="65" spans="1:17" x14ac:dyDescent="0.25">
      <c r="A65" s="9" t="s">
        <v>0</v>
      </c>
      <c r="B65" t="s">
        <v>138</v>
      </c>
      <c r="C65" t="s">
        <v>0</v>
      </c>
      <c r="D65" t="s">
        <v>139</v>
      </c>
      <c r="E65" t="s">
        <v>0</v>
      </c>
      <c r="F65" s="10">
        <f>TODAY()+151</f>
        <v>44446.367355787035</v>
      </c>
      <c r="G65" s="10">
        <f>TODAY()+211</f>
        <v>44506.367355787035</v>
      </c>
      <c r="H65" t="s">
        <v>0</v>
      </c>
      <c r="I65">
        <v>0</v>
      </c>
      <c r="J65">
        <v>360</v>
      </c>
      <c r="K65">
        <v>0</v>
      </c>
      <c r="L65">
        <v>0</v>
      </c>
      <c r="M65" t="s">
        <v>23</v>
      </c>
      <c r="N65" t="s">
        <v>24</v>
      </c>
      <c r="O65" t="s">
        <v>0</v>
      </c>
      <c r="P65">
        <v>0</v>
      </c>
      <c r="Q65">
        <v>0</v>
      </c>
    </row>
    <row r="66" spans="1:17" x14ac:dyDescent="0.25">
      <c r="A66" s="9" t="s">
        <v>0</v>
      </c>
      <c r="B66" t="s">
        <v>140</v>
      </c>
      <c r="C66" t="s">
        <v>141</v>
      </c>
      <c r="D66"/>
      <c r="E66" t="s">
        <v>0</v>
      </c>
      <c r="F66" s="10">
        <f>TODAY()+151</f>
        <v>44446.367355787035</v>
      </c>
      <c r="G66" s="10">
        <f>TODAY()+211</f>
        <v>44506.367355787035</v>
      </c>
      <c r="H66" t="s">
        <v>0</v>
      </c>
      <c r="I66">
        <v>0</v>
      </c>
      <c r="J66">
        <v>360</v>
      </c>
      <c r="K66">
        <v>0</v>
      </c>
      <c r="L66">
        <v>0</v>
      </c>
      <c r="M66" t="s">
        <v>23</v>
      </c>
      <c r="N66" t="s">
        <v>24</v>
      </c>
      <c r="O66" t="s">
        <v>0</v>
      </c>
      <c r="P66">
        <v>0</v>
      </c>
      <c r="Q66">
        <v>0</v>
      </c>
    </row>
    <row r="67" spans="1:17" x14ac:dyDescent="0.25">
      <c r="A67" s="9" t="s">
        <v>0</v>
      </c>
      <c r="B67" t="s">
        <v>142</v>
      </c>
      <c r="C67" t="s">
        <v>143</v>
      </c>
      <c r="D67"/>
      <c r="E67" t="s">
        <v>0</v>
      </c>
      <c r="F67" s="10">
        <f>TODAY()+152</f>
        <v>44447.367355787035</v>
      </c>
      <c r="G67" s="10">
        <f>TODAY()+214</f>
        <v>44509.367355787035</v>
      </c>
      <c r="H67" t="s">
        <v>0</v>
      </c>
      <c r="I67">
        <v>0</v>
      </c>
      <c r="J67">
        <v>360</v>
      </c>
      <c r="K67">
        <v>0</v>
      </c>
      <c r="L67">
        <v>0</v>
      </c>
      <c r="M67" t="s">
        <v>23</v>
      </c>
      <c r="N67" t="s">
        <v>24</v>
      </c>
      <c r="O67" t="s">
        <v>0</v>
      </c>
      <c r="P67">
        <v>0</v>
      </c>
      <c r="Q67">
        <v>0</v>
      </c>
    </row>
    <row r="68" spans="1:17" x14ac:dyDescent="0.25">
      <c r="A68" s="6" t="s">
        <v>0</v>
      </c>
      <c r="B68" s="7" t="s">
        <v>144</v>
      </c>
      <c r="C68" s="7" t="s">
        <v>145</v>
      </c>
      <c r="D68" s="7"/>
      <c r="E68" s="7" t="s">
        <v>0</v>
      </c>
      <c r="F68" s="8">
        <f>TODAY()+154</f>
        <v>44449.367355787035</v>
      </c>
      <c r="G68" s="8">
        <f>TODAY()+217</f>
        <v>44512.367355787035</v>
      </c>
      <c r="H68" s="7" t="s">
        <v>0</v>
      </c>
      <c r="I68" s="7">
        <v>0</v>
      </c>
      <c r="J68" s="7">
        <v>368</v>
      </c>
      <c r="K68" s="7">
        <v>0</v>
      </c>
      <c r="L68" s="7">
        <v>0</v>
      </c>
      <c r="M68" s="7" t="s">
        <v>0</v>
      </c>
      <c r="N68" s="7" t="s">
        <v>0</v>
      </c>
      <c r="O68" s="7" t="s">
        <v>0</v>
      </c>
      <c r="P68" s="7">
        <v>0</v>
      </c>
      <c r="Q68" s="7">
        <v>0</v>
      </c>
    </row>
    <row r="69" spans="1:17" x14ac:dyDescent="0.25">
      <c r="A69" s="9" t="s">
        <v>0</v>
      </c>
      <c r="B69" t="s">
        <v>146</v>
      </c>
      <c r="C69" t="s">
        <v>0</v>
      </c>
      <c r="D69" t="s">
        <v>147</v>
      </c>
      <c r="E69" t="s">
        <v>0</v>
      </c>
      <c r="F69" s="10">
        <f>TODAY()+154</f>
        <v>44449.36735579861</v>
      </c>
      <c r="G69" s="10">
        <f>TODAY()+216</f>
        <v>44511.36735579861</v>
      </c>
      <c r="H69" t="s">
        <v>0</v>
      </c>
      <c r="I69">
        <v>0</v>
      </c>
      <c r="J69">
        <v>360</v>
      </c>
      <c r="K69">
        <v>0</v>
      </c>
      <c r="L69">
        <v>0</v>
      </c>
      <c r="M69" t="s">
        <v>23</v>
      </c>
      <c r="N69" t="s">
        <v>24</v>
      </c>
      <c r="O69" t="s">
        <v>0</v>
      </c>
      <c r="P69">
        <v>0</v>
      </c>
      <c r="Q69">
        <v>0</v>
      </c>
    </row>
    <row r="70" spans="1:17" x14ac:dyDescent="0.25">
      <c r="A70" s="9" t="s">
        <v>0</v>
      </c>
      <c r="B70" t="s">
        <v>148</v>
      </c>
      <c r="C70" t="s">
        <v>0</v>
      </c>
      <c r="D70" t="s">
        <v>149</v>
      </c>
      <c r="E70" t="s">
        <v>0</v>
      </c>
      <c r="F70" s="10">
        <f>TODAY()+155</f>
        <v>44450.36735579861</v>
      </c>
      <c r="G70" s="10">
        <f>TODAY()+217</f>
        <v>44512.36735579861</v>
      </c>
      <c r="H70" t="s">
        <v>0</v>
      </c>
      <c r="I70">
        <v>0</v>
      </c>
      <c r="J70">
        <v>360</v>
      </c>
      <c r="K70">
        <v>0</v>
      </c>
      <c r="L70">
        <v>0</v>
      </c>
      <c r="M70" t="s">
        <v>23</v>
      </c>
      <c r="N70" t="s">
        <v>24</v>
      </c>
      <c r="O70" t="s">
        <v>0</v>
      </c>
      <c r="P70">
        <v>0</v>
      </c>
      <c r="Q70">
        <v>0</v>
      </c>
    </row>
    <row r="71" spans="1:17" x14ac:dyDescent="0.25">
      <c r="A71" s="6" t="s">
        <v>0</v>
      </c>
      <c r="B71" s="7" t="s">
        <v>150</v>
      </c>
      <c r="C71" s="7" t="s">
        <v>151</v>
      </c>
      <c r="D71" s="7"/>
      <c r="E71" s="7" t="s">
        <v>0</v>
      </c>
      <c r="F71" s="8">
        <f>TODAY()+158</f>
        <v>44453.36735579861</v>
      </c>
      <c r="G71" s="8">
        <f>TODAY()+218</f>
        <v>44513.36735579861</v>
      </c>
      <c r="H71" s="7" t="s">
        <v>0</v>
      </c>
      <c r="I71" s="7">
        <v>0</v>
      </c>
      <c r="J71" s="7">
        <v>360</v>
      </c>
      <c r="K71" s="7">
        <v>0</v>
      </c>
      <c r="L71" s="7">
        <v>0</v>
      </c>
      <c r="M71" s="7" t="s">
        <v>0</v>
      </c>
      <c r="N71" s="7" t="s">
        <v>0</v>
      </c>
      <c r="O71" s="7" t="s">
        <v>0</v>
      </c>
      <c r="P71" s="7">
        <v>0</v>
      </c>
      <c r="Q71" s="7">
        <v>0</v>
      </c>
    </row>
    <row r="72" spans="1:17" x14ac:dyDescent="0.25">
      <c r="A72" s="9" t="s">
        <v>0</v>
      </c>
      <c r="B72" t="s">
        <v>152</v>
      </c>
      <c r="C72" t="s">
        <v>0</v>
      </c>
      <c r="D72" t="s">
        <v>153</v>
      </c>
      <c r="E72" t="s">
        <v>0</v>
      </c>
      <c r="F72" s="10">
        <f>TODAY()+158</f>
        <v>44453.36735579861</v>
      </c>
      <c r="G72" s="10">
        <f>TODAY()+218</f>
        <v>44513.36735579861</v>
      </c>
      <c r="H72" t="s">
        <v>0</v>
      </c>
      <c r="I72">
        <v>0</v>
      </c>
      <c r="J72">
        <v>360</v>
      </c>
      <c r="K72">
        <v>0</v>
      </c>
      <c r="L72">
        <v>0</v>
      </c>
      <c r="M72" t="s">
        <v>23</v>
      </c>
      <c r="N72" t="s">
        <v>24</v>
      </c>
      <c r="O72" t="s">
        <v>0</v>
      </c>
      <c r="P72">
        <v>0</v>
      </c>
      <c r="Q72">
        <v>0</v>
      </c>
    </row>
    <row r="73" spans="1:17" x14ac:dyDescent="0.25">
      <c r="A73" s="9" t="s">
        <v>0</v>
      </c>
      <c r="B73" t="s">
        <v>154</v>
      </c>
      <c r="C73" t="s">
        <v>155</v>
      </c>
      <c r="D73"/>
      <c r="E73" t="s">
        <v>0</v>
      </c>
      <c r="F73" s="10">
        <f>TODAY()+158</f>
        <v>44453.36735579861</v>
      </c>
      <c r="G73" s="10">
        <f>TODAY()+218</f>
        <v>44513.36735579861</v>
      </c>
      <c r="H73" t="s">
        <v>0</v>
      </c>
      <c r="I73">
        <v>0</v>
      </c>
      <c r="J73">
        <v>360</v>
      </c>
      <c r="K73">
        <v>0</v>
      </c>
      <c r="L73">
        <v>0</v>
      </c>
      <c r="M73" t="s">
        <v>23</v>
      </c>
      <c r="N73" t="s">
        <v>24</v>
      </c>
      <c r="O73" t="s">
        <v>0</v>
      </c>
      <c r="P73">
        <v>0</v>
      </c>
      <c r="Q73">
        <v>0</v>
      </c>
    </row>
    <row r="74" spans="1:17" x14ac:dyDescent="0.25">
      <c r="A74" s="9" t="s">
        <v>0</v>
      </c>
      <c r="B74" t="s">
        <v>156</v>
      </c>
      <c r="C74" t="s">
        <v>157</v>
      </c>
      <c r="D74"/>
      <c r="E74" t="s">
        <v>0</v>
      </c>
      <c r="F74" s="10">
        <f>TODAY()+159</f>
        <v>44454.36735579861</v>
      </c>
      <c r="G74" s="10">
        <f>TODAY()+221</f>
        <v>44516.36735581019</v>
      </c>
      <c r="H74" t="s">
        <v>0</v>
      </c>
      <c r="I74">
        <v>0</v>
      </c>
      <c r="J74">
        <v>360</v>
      </c>
      <c r="K74">
        <v>0</v>
      </c>
      <c r="L74">
        <v>0</v>
      </c>
      <c r="M74" t="s">
        <v>23</v>
      </c>
      <c r="N74" t="s">
        <v>24</v>
      </c>
      <c r="O74" t="s">
        <v>0</v>
      </c>
      <c r="P74">
        <v>0</v>
      </c>
      <c r="Q74">
        <v>0</v>
      </c>
    </row>
    <row r="75" spans="1:17" x14ac:dyDescent="0.25">
      <c r="A75" s="9" t="s">
        <v>0</v>
      </c>
      <c r="B75" t="s">
        <v>158</v>
      </c>
      <c r="C75" t="s">
        <v>159</v>
      </c>
      <c r="D75"/>
      <c r="E75" t="s">
        <v>0</v>
      </c>
      <c r="F75" s="10">
        <f>TODAY()+160</f>
        <v>44455.36735581019</v>
      </c>
      <c r="G75" s="10">
        <f>TODAY()+222</f>
        <v>44517.36735581019</v>
      </c>
      <c r="H75" t="s">
        <v>0</v>
      </c>
      <c r="I75">
        <v>0</v>
      </c>
      <c r="J75">
        <v>360</v>
      </c>
      <c r="K75">
        <v>0</v>
      </c>
      <c r="L75">
        <v>0</v>
      </c>
      <c r="M75" t="s">
        <v>23</v>
      </c>
      <c r="N75" t="s">
        <v>24</v>
      </c>
      <c r="O75" t="s">
        <v>0</v>
      </c>
      <c r="P75">
        <v>0</v>
      </c>
      <c r="Q75">
        <v>0</v>
      </c>
    </row>
    <row r="76" spans="1:17" x14ac:dyDescent="0.25">
      <c r="A76" s="6" t="s">
        <v>0</v>
      </c>
      <c r="B76" s="7" t="s">
        <v>160</v>
      </c>
      <c r="C76" s="7" t="s">
        <v>161</v>
      </c>
      <c r="D76" s="7"/>
      <c r="E76" s="7" t="s">
        <v>0</v>
      </c>
      <c r="F76" s="8">
        <f>TODAY()+162</f>
        <v>44457.36735581019</v>
      </c>
      <c r="G76" s="8">
        <f>TODAY()+229</f>
        <v>44524.36735581019</v>
      </c>
      <c r="H76" s="7" t="s">
        <v>0</v>
      </c>
      <c r="I76" s="7">
        <v>0</v>
      </c>
      <c r="J76" s="7">
        <v>384</v>
      </c>
      <c r="K76" s="7">
        <v>0</v>
      </c>
      <c r="L76" s="7">
        <v>0</v>
      </c>
      <c r="M76" s="7" t="s">
        <v>0</v>
      </c>
      <c r="N76" s="7" t="s">
        <v>0</v>
      </c>
      <c r="O76" s="7" t="s">
        <v>0</v>
      </c>
      <c r="P76" s="7">
        <v>0</v>
      </c>
      <c r="Q76" s="7">
        <v>0</v>
      </c>
    </row>
    <row r="77" spans="1:17" x14ac:dyDescent="0.25">
      <c r="A77" s="9" t="s">
        <v>0</v>
      </c>
      <c r="B77" t="s">
        <v>162</v>
      </c>
      <c r="C77" t="s">
        <v>0</v>
      </c>
      <c r="D77" t="s">
        <v>163</v>
      </c>
      <c r="E77" t="s">
        <v>0</v>
      </c>
      <c r="F77" s="10">
        <f>TODAY()+162</f>
        <v>44457.36735581019</v>
      </c>
      <c r="G77" s="10">
        <f>TODAY()+224</f>
        <v>44519.36735581019</v>
      </c>
      <c r="H77" t="s">
        <v>0</v>
      </c>
      <c r="I77">
        <v>0</v>
      </c>
      <c r="J77">
        <v>360</v>
      </c>
      <c r="K77">
        <v>0</v>
      </c>
      <c r="L77">
        <v>0</v>
      </c>
      <c r="M77" t="s">
        <v>23</v>
      </c>
      <c r="N77" t="s">
        <v>24</v>
      </c>
      <c r="O77" t="s">
        <v>0</v>
      </c>
      <c r="P77">
        <v>0</v>
      </c>
      <c r="Q77">
        <v>0</v>
      </c>
    </row>
    <row r="78" spans="1:17" x14ac:dyDescent="0.25">
      <c r="A78" s="9" t="s">
        <v>0</v>
      </c>
      <c r="B78" t="s">
        <v>164</v>
      </c>
      <c r="C78" t="s">
        <v>0</v>
      </c>
      <c r="D78" t="s">
        <v>165</v>
      </c>
      <c r="E78" t="s">
        <v>0</v>
      </c>
      <c r="F78" s="10">
        <f>TODAY()+165</f>
        <v>44460.36735581019</v>
      </c>
      <c r="G78" s="10">
        <f>TODAY()+225</f>
        <v>44520.36735581019</v>
      </c>
      <c r="H78" t="s">
        <v>0</v>
      </c>
      <c r="I78">
        <v>0</v>
      </c>
      <c r="J78">
        <v>360</v>
      </c>
      <c r="K78">
        <v>0</v>
      </c>
      <c r="L78">
        <v>0</v>
      </c>
      <c r="M78" t="s">
        <v>23</v>
      </c>
      <c r="N78" t="s">
        <v>24</v>
      </c>
      <c r="O78" t="s">
        <v>0</v>
      </c>
      <c r="P78">
        <v>0</v>
      </c>
      <c r="Q78">
        <v>0</v>
      </c>
    </row>
    <row r="79" spans="1:17" x14ac:dyDescent="0.25">
      <c r="A79" s="9" t="s">
        <v>0</v>
      </c>
      <c r="B79" t="s">
        <v>166</v>
      </c>
      <c r="C79" t="s">
        <v>0</v>
      </c>
      <c r="D79" t="s">
        <v>167</v>
      </c>
      <c r="E79" t="s">
        <v>0</v>
      </c>
      <c r="F79" s="10">
        <f>TODAY()+165</f>
        <v>44460.36735581019</v>
      </c>
      <c r="G79" s="10">
        <f>TODAY()+225</f>
        <v>44520.36735581019</v>
      </c>
      <c r="H79" t="s">
        <v>0</v>
      </c>
      <c r="I79">
        <v>0</v>
      </c>
      <c r="J79">
        <v>360</v>
      </c>
      <c r="K79">
        <v>0</v>
      </c>
      <c r="L79">
        <v>0</v>
      </c>
      <c r="M79" t="s">
        <v>23</v>
      </c>
      <c r="N79" t="s">
        <v>24</v>
      </c>
      <c r="O79" t="s">
        <v>0</v>
      </c>
      <c r="P79">
        <v>0</v>
      </c>
      <c r="Q79">
        <v>0</v>
      </c>
    </row>
    <row r="80" spans="1:17" x14ac:dyDescent="0.25">
      <c r="A80" s="9" t="s">
        <v>0</v>
      </c>
      <c r="B80" t="s">
        <v>168</v>
      </c>
      <c r="C80" t="s">
        <v>0</v>
      </c>
      <c r="D80" t="s">
        <v>169</v>
      </c>
      <c r="E80" t="s">
        <v>0</v>
      </c>
      <c r="F80" s="10">
        <f>TODAY()+165</f>
        <v>44460.367355821756</v>
      </c>
      <c r="G80" s="10">
        <f>TODAY()+225</f>
        <v>44520.367355821756</v>
      </c>
      <c r="H80" t="s">
        <v>0</v>
      </c>
      <c r="I80">
        <v>0</v>
      </c>
      <c r="J80">
        <v>360</v>
      </c>
      <c r="K80">
        <v>0</v>
      </c>
      <c r="L80">
        <v>0</v>
      </c>
      <c r="M80" t="s">
        <v>23</v>
      </c>
      <c r="N80" t="s">
        <v>24</v>
      </c>
      <c r="O80" t="s">
        <v>0</v>
      </c>
      <c r="P80">
        <v>0</v>
      </c>
      <c r="Q80">
        <v>0</v>
      </c>
    </row>
    <row r="81" spans="1:17" x14ac:dyDescent="0.25">
      <c r="A81" s="9" t="s">
        <v>0</v>
      </c>
      <c r="B81" t="s">
        <v>170</v>
      </c>
      <c r="C81" t="s">
        <v>0</v>
      </c>
      <c r="D81" t="s">
        <v>171</v>
      </c>
      <c r="E81" t="s">
        <v>0</v>
      </c>
      <c r="F81" s="10">
        <f>TODAY()+166</f>
        <v>44461.367355821756</v>
      </c>
      <c r="G81" s="10">
        <f>TODAY()+228</f>
        <v>44523.367355821756</v>
      </c>
      <c r="H81" t="s">
        <v>0</v>
      </c>
      <c r="I81">
        <v>0</v>
      </c>
      <c r="J81">
        <v>360</v>
      </c>
      <c r="K81">
        <v>0</v>
      </c>
      <c r="L81">
        <v>0</v>
      </c>
      <c r="M81" t="s">
        <v>23</v>
      </c>
      <c r="N81" t="s">
        <v>24</v>
      </c>
      <c r="O81" t="s">
        <v>0</v>
      </c>
      <c r="P81">
        <v>0</v>
      </c>
      <c r="Q81">
        <v>0</v>
      </c>
    </row>
    <row r="82" spans="1:17" x14ac:dyDescent="0.25">
      <c r="A82" s="9" t="s">
        <v>0</v>
      </c>
      <c r="B82" t="s">
        <v>172</v>
      </c>
      <c r="C82" t="s">
        <v>0</v>
      </c>
      <c r="D82" t="s">
        <v>173</v>
      </c>
      <c r="E82" t="s">
        <v>0</v>
      </c>
      <c r="F82" s="10">
        <f>TODAY()+167</f>
        <v>44462.367355821756</v>
      </c>
      <c r="G82" s="10">
        <f>TODAY()+229</f>
        <v>44524.367355821756</v>
      </c>
      <c r="H82" t="s">
        <v>0</v>
      </c>
      <c r="I82">
        <v>0</v>
      </c>
      <c r="J82">
        <v>360</v>
      </c>
      <c r="K82">
        <v>0</v>
      </c>
      <c r="L82">
        <v>0</v>
      </c>
      <c r="M82" t="s">
        <v>23</v>
      </c>
      <c r="N82" t="s">
        <v>24</v>
      </c>
      <c r="O82" t="s">
        <v>0</v>
      </c>
      <c r="P82">
        <v>0</v>
      </c>
      <c r="Q82">
        <v>0</v>
      </c>
    </row>
    <row r="83" spans="1:17" x14ac:dyDescent="0.25">
      <c r="A83" s="9" t="s">
        <v>0</v>
      </c>
      <c r="B83" t="s">
        <v>174</v>
      </c>
      <c r="C83" t="s">
        <v>175</v>
      </c>
      <c r="D83"/>
      <c r="E83" t="s">
        <v>0</v>
      </c>
      <c r="F83" s="10">
        <f>TODAY()+168</f>
        <v>44463.367355821756</v>
      </c>
      <c r="G83" s="10">
        <f>TODAY()+230</f>
        <v>44525.367355821756</v>
      </c>
      <c r="H83" t="s">
        <v>0</v>
      </c>
      <c r="I83">
        <v>0</v>
      </c>
      <c r="J83">
        <v>360</v>
      </c>
      <c r="K83">
        <v>0</v>
      </c>
      <c r="L83">
        <v>0</v>
      </c>
      <c r="M83" t="s">
        <v>23</v>
      </c>
      <c r="N83" t="s">
        <v>24</v>
      </c>
      <c r="O83" t="s">
        <v>0</v>
      </c>
      <c r="P83">
        <v>0</v>
      </c>
      <c r="Q83">
        <v>0</v>
      </c>
    </row>
    <row r="84" spans="1:17" x14ac:dyDescent="0.25">
      <c r="A84" s="9" t="s">
        <v>0</v>
      </c>
      <c r="B84" t="s">
        <v>176</v>
      </c>
      <c r="C84" t="s">
        <v>177</v>
      </c>
      <c r="D84"/>
      <c r="E84" t="s">
        <v>0</v>
      </c>
      <c r="F84" s="10">
        <f>TODAY()+169</f>
        <v>44464.367355821756</v>
      </c>
      <c r="G84" s="10">
        <f>TODAY()+231</f>
        <v>44526.367355821756</v>
      </c>
      <c r="H84" t="s">
        <v>0</v>
      </c>
      <c r="I84">
        <v>0</v>
      </c>
      <c r="J84">
        <v>360</v>
      </c>
      <c r="K84">
        <v>0</v>
      </c>
      <c r="L84">
        <v>0</v>
      </c>
      <c r="M84" t="s">
        <v>23</v>
      </c>
      <c r="N84" t="s">
        <v>24</v>
      </c>
      <c r="O84" t="s">
        <v>0</v>
      </c>
      <c r="P84">
        <v>0</v>
      </c>
      <c r="Q84">
        <v>0</v>
      </c>
    </row>
    <row r="85" spans="1:17" x14ac:dyDescent="0.25">
      <c r="A85" s="9" t="s">
        <v>0</v>
      </c>
      <c r="B85" t="s">
        <v>178</v>
      </c>
      <c r="C85" t="s">
        <v>179</v>
      </c>
      <c r="D85"/>
      <c r="E85" t="s">
        <v>0</v>
      </c>
      <c r="F85" s="10">
        <f>TODAY()+172</f>
        <v>44467.367355821756</v>
      </c>
      <c r="G85" s="10">
        <f>TODAY()+232</f>
        <v>44527.367355821756</v>
      </c>
      <c r="H85" t="s">
        <v>0</v>
      </c>
      <c r="I85">
        <v>0</v>
      </c>
      <c r="J85">
        <v>360</v>
      </c>
      <c r="K85">
        <v>0</v>
      </c>
      <c r="L85">
        <v>0</v>
      </c>
      <c r="M85" t="s">
        <v>23</v>
      </c>
      <c r="N85" t="s">
        <v>24</v>
      </c>
      <c r="O85" t="s">
        <v>0</v>
      </c>
      <c r="P85">
        <v>0</v>
      </c>
      <c r="Q85">
        <v>0</v>
      </c>
    </row>
    <row r="86" spans="1:17" x14ac:dyDescent="0.25">
      <c r="A86" s="9" t="s">
        <v>0</v>
      </c>
      <c r="B86" t="s">
        <v>180</v>
      </c>
      <c r="C86" t="s">
        <v>181</v>
      </c>
      <c r="D86"/>
      <c r="E86" t="s">
        <v>0</v>
      </c>
      <c r="F86" s="10">
        <f>TODAY()+172</f>
        <v>44467.36735583333</v>
      </c>
      <c r="G86" s="10">
        <f>TODAY()+232</f>
        <v>44527.36735583333</v>
      </c>
      <c r="H86" t="s">
        <v>0</v>
      </c>
      <c r="I86">
        <v>0</v>
      </c>
      <c r="J86">
        <v>360</v>
      </c>
      <c r="K86">
        <v>0</v>
      </c>
      <c r="L86">
        <v>0</v>
      </c>
      <c r="M86" t="s">
        <v>23</v>
      </c>
      <c r="N86" t="s">
        <v>24</v>
      </c>
      <c r="O86" t="s">
        <v>0</v>
      </c>
      <c r="P86">
        <v>0</v>
      </c>
      <c r="Q86">
        <v>0</v>
      </c>
    </row>
    <row r="87" spans="1:17" x14ac:dyDescent="0.25">
      <c r="A87" s="6" t="s">
        <v>0</v>
      </c>
      <c r="B87" s="7" t="s">
        <v>182</v>
      </c>
      <c r="C87" s="7" t="s">
        <v>183</v>
      </c>
      <c r="D87" s="7"/>
      <c r="E87" s="7" t="s">
        <v>0</v>
      </c>
      <c r="F87" s="8">
        <f>TODAY()+173</f>
        <v>44468.36735583333</v>
      </c>
      <c r="G87" s="8">
        <f>TODAY()+236</f>
        <v>44531.36735583333</v>
      </c>
      <c r="H87" s="7" t="s">
        <v>0</v>
      </c>
      <c r="I87" s="7">
        <v>0</v>
      </c>
      <c r="J87" s="7">
        <v>368</v>
      </c>
      <c r="K87" s="7">
        <v>0</v>
      </c>
      <c r="L87" s="7">
        <v>0</v>
      </c>
      <c r="M87" s="7" t="s">
        <v>0</v>
      </c>
      <c r="N87" s="7" t="s">
        <v>0</v>
      </c>
      <c r="O87" s="7" t="s">
        <v>0</v>
      </c>
      <c r="P87" s="7">
        <v>0</v>
      </c>
      <c r="Q87" s="7">
        <v>0</v>
      </c>
    </row>
    <row r="88" spans="1:17" x14ac:dyDescent="0.25">
      <c r="A88" s="9" t="s">
        <v>0</v>
      </c>
      <c r="B88" t="s">
        <v>184</v>
      </c>
      <c r="C88" t="s">
        <v>0</v>
      </c>
      <c r="D88" t="s">
        <v>185</v>
      </c>
      <c r="E88" t="s">
        <v>0</v>
      </c>
      <c r="F88" s="10">
        <f>TODAY()+173</f>
        <v>44468.36735583333</v>
      </c>
      <c r="G88" s="10">
        <f>TODAY()+235</f>
        <v>44530.36735583333</v>
      </c>
      <c r="H88" t="s">
        <v>0</v>
      </c>
      <c r="I88">
        <v>0</v>
      </c>
      <c r="J88">
        <v>360</v>
      </c>
      <c r="K88">
        <v>0</v>
      </c>
      <c r="L88">
        <v>0</v>
      </c>
      <c r="M88" t="s">
        <v>23</v>
      </c>
      <c r="N88" t="s">
        <v>24</v>
      </c>
      <c r="O88" t="s">
        <v>0</v>
      </c>
      <c r="P88">
        <v>0</v>
      </c>
      <c r="Q88">
        <v>0</v>
      </c>
    </row>
    <row r="89" spans="1:17" x14ac:dyDescent="0.25">
      <c r="A89" s="9" t="s">
        <v>0</v>
      </c>
      <c r="B89" t="s">
        <v>186</v>
      </c>
      <c r="C89" t="s">
        <v>0</v>
      </c>
      <c r="D89" t="s">
        <v>187</v>
      </c>
      <c r="E89" t="s">
        <v>0</v>
      </c>
      <c r="F89" s="10">
        <f>TODAY()+174</f>
        <v>44469.36735583333</v>
      </c>
      <c r="G89" s="10">
        <f>TODAY()+236</f>
        <v>44531.36735583333</v>
      </c>
      <c r="H89" t="s">
        <v>0</v>
      </c>
      <c r="I89">
        <v>0</v>
      </c>
      <c r="J89">
        <v>360</v>
      </c>
      <c r="K89">
        <v>0</v>
      </c>
      <c r="L89">
        <v>0</v>
      </c>
      <c r="M89" t="s">
        <v>23</v>
      </c>
      <c r="N89" t="s">
        <v>24</v>
      </c>
      <c r="O89" t="s">
        <v>0</v>
      </c>
      <c r="P89">
        <v>0</v>
      </c>
      <c r="Q89">
        <v>0</v>
      </c>
    </row>
    <row r="90" spans="1:17" x14ac:dyDescent="0.25">
      <c r="A90" s="9" t="s">
        <v>0</v>
      </c>
      <c r="B90" t="s">
        <v>188</v>
      </c>
      <c r="C90" t="s">
        <v>189</v>
      </c>
      <c r="D90"/>
      <c r="E90" t="s">
        <v>0</v>
      </c>
      <c r="F90" s="10">
        <f>TODAY()+175</f>
        <v>44470.36735583333</v>
      </c>
      <c r="G90" s="10">
        <f>TODAY()+237</f>
        <v>44532.36735583333</v>
      </c>
      <c r="H90" t="s">
        <v>0</v>
      </c>
      <c r="I90">
        <v>0</v>
      </c>
      <c r="J90">
        <v>360</v>
      </c>
      <c r="K90">
        <v>0</v>
      </c>
      <c r="L90">
        <v>0</v>
      </c>
      <c r="M90" t="s">
        <v>23</v>
      </c>
      <c r="N90" t="s">
        <v>24</v>
      </c>
      <c r="O90" t="s">
        <v>0</v>
      </c>
      <c r="P90">
        <v>0</v>
      </c>
      <c r="Q90">
        <v>0</v>
      </c>
    </row>
    <row r="91" spans="1:17" x14ac:dyDescent="0.25">
      <c r="A91" s="6" t="s">
        <v>0</v>
      </c>
      <c r="B91" s="7" t="s">
        <v>190</v>
      </c>
      <c r="C91" s="7" t="s">
        <v>191</v>
      </c>
      <c r="D91" s="7"/>
      <c r="E91" s="7" t="s">
        <v>0</v>
      </c>
      <c r="F91" s="8">
        <f>TODAY()+179</f>
        <v>44474.36735583333</v>
      </c>
      <c r="G91" s="8">
        <f>TODAY()+239</f>
        <v>44534.36735584491</v>
      </c>
      <c r="H91" s="7" t="s">
        <v>0</v>
      </c>
      <c r="I91" s="7">
        <v>0</v>
      </c>
      <c r="J91" s="7">
        <v>360</v>
      </c>
      <c r="K91" s="7">
        <v>0</v>
      </c>
      <c r="L91" s="7">
        <v>0</v>
      </c>
      <c r="M91" s="7" t="s">
        <v>0</v>
      </c>
      <c r="N91" s="7" t="s">
        <v>0</v>
      </c>
      <c r="O91" s="7" t="s">
        <v>0</v>
      </c>
      <c r="P91" s="7">
        <v>0</v>
      </c>
      <c r="Q91" s="7">
        <v>0</v>
      </c>
    </row>
    <row r="92" spans="1:17" x14ac:dyDescent="0.25">
      <c r="A92" s="9" t="s">
        <v>0</v>
      </c>
      <c r="B92" t="s">
        <v>192</v>
      </c>
      <c r="C92" t="s">
        <v>0</v>
      </c>
      <c r="D92" t="s">
        <v>193</v>
      </c>
      <c r="E92" t="s">
        <v>0</v>
      </c>
      <c r="F92" s="10">
        <f>TODAY()+179</f>
        <v>44474.36735584491</v>
      </c>
      <c r="G92" s="10">
        <f>TODAY()+239</f>
        <v>44534.36735584491</v>
      </c>
      <c r="H92" t="s">
        <v>0</v>
      </c>
      <c r="I92">
        <v>0</v>
      </c>
      <c r="J92">
        <v>360</v>
      </c>
      <c r="K92">
        <v>0</v>
      </c>
      <c r="L92">
        <v>0</v>
      </c>
      <c r="M92" t="s">
        <v>23</v>
      </c>
      <c r="N92" t="s">
        <v>24</v>
      </c>
      <c r="O92" t="s">
        <v>0</v>
      </c>
      <c r="P92">
        <v>0</v>
      </c>
      <c r="Q92">
        <v>0</v>
      </c>
    </row>
    <row r="93" spans="1:17" x14ac:dyDescent="0.25">
      <c r="A93" s="9" t="s">
        <v>0</v>
      </c>
      <c r="B93" t="s">
        <v>194</v>
      </c>
      <c r="C93" t="s">
        <v>0</v>
      </c>
      <c r="D93" t="s">
        <v>195</v>
      </c>
      <c r="E93" t="s">
        <v>0</v>
      </c>
      <c r="F93" s="10">
        <f>TODAY()+179</f>
        <v>44474.36735584491</v>
      </c>
      <c r="G93" s="10">
        <f>TODAY()+239</f>
        <v>44534.36735584491</v>
      </c>
      <c r="H93" t="s">
        <v>0</v>
      </c>
      <c r="I93">
        <v>0</v>
      </c>
      <c r="J93">
        <v>360</v>
      </c>
      <c r="K93">
        <v>0</v>
      </c>
      <c r="L93">
        <v>0</v>
      </c>
      <c r="M93" t="s">
        <v>23</v>
      </c>
      <c r="N93" t="s">
        <v>24</v>
      </c>
      <c r="O93" t="s">
        <v>0</v>
      </c>
      <c r="P93">
        <v>0</v>
      </c>
      <c r="Q93">
        <v>0</v>
      </c>
    </row>
    <row r="94" spans="1:17" x14ac:dyDescent="0.25">
      <c r="A94" s="9" t="s">
        <v>0</v>
      </c>
      <c r="B94" t="s">
        <v>196</v>
      </c>
      <c r="C94" t="s">
        <v>0</v>
      </c>
      <c r="D94" t="s">
        <v>197</v>
      </c>
      <c r="E94" t="s">
        <v>0</v>
      </c>
      <c r="F94" s="10">
        <f>TODAY()+179</f>
        <v>44474.36735584491</v>
      </c>
      <c r="G94" s="10">
        <f>TODAY()+239</f>
        <v>44534.36735584491</v>
      </c>
      <c r="H94" t="s">
        <v>0</v>
      </c>
      <c r="I94">
        <v>0</v>
      </c>
      <c r="J94">
        <v>360</v>
      </c>
      <c r="K94">
        <v>0</v>
      </c>
      <c r="L94">
        <v>0</v>
      </c>
      <c r="M94" t="s">
        <v>23</v>
      </c>
      <c r="N94" t="s">
        <v>24</v>
      </c>
      <c r="O94" t="s">
        <v>0</v>
      </c>
      <c r="P94">
        <v>0</v>
      </c>
      <c r="Q94">
        <v>0</v>
      </c>
    </row>
    <row r="95" spans="1:17" x14ac:dyDescent="0.25">
      <c r="A95" s="6" t="s">
        <v>0</v>
      </c>
      <c r="B95" s="7" t="s">
        <v>198</v>
      </c>
      <c r="C95" s="7" t="s">
        <v>199</v>
      </c>
      <c r="D95" s="7"/>
      <c r="E95" s="7" t="s">
        <v>0</v>
      </c>
      <c r="F95" s="8">
        <f>TODAY()+181</f>
        <v>44476.36735584491</v>
      </c>
      <c r="G95" s="8">
        <f>TODAY()+246</f>
        <v>44541.36735584491</v>
      </c>
      <c r="H95" s="7" t="s">
        <v>0</v>
      </c>
      <c r="I95" s="7">
        <v>0</v>
      </c>
      <c r="J95" s="7">
        <v>384</v>
      </c>
      <c r="K95" s="7">
        <v>0</v>
      </c>
      <c r="L95" s="7">
        <v>0</v>
      </c>
      <c r="M95" s="7" t="s">
        <v>0</v>
      </c>
      <c r="N95" s="7" t="s">
        <v>0</v>
      </c>
      <c r="O95" s="7" t="s">
        <v>0</v>
      </c>
      <c r="P95" s="7">
        <v>0</v>
      </c>
      <c r="Q95" s="7">
        <v>0</v>
      </c>
    </row>
    <row r="96" spans="1:17" x14ac:dyDescent="0.25">
      <c r="A96" s="9" t="s">
        <v>0</v>
      </c>
      <c r="B96" t="s">
        <v>200</v>
      </c>
      <c r="C96" t="s">
        <v>0</v>
      </c>
      <c r="D96" t="s">
        <v>201</v>
      </c>
      <c r="E96" t="s">
        <v>0</v>
      </c>
      <c r="F96" s="10">
        <f>TODAY()+181</f>
        <v>44476.36735585648</v>
      </c>
      <c r="G96" s="10">
        <f>TODAY()+243</f>
        <v>44538.36735585648</v>
      </c>
      <c r="H96" t="s">
        <v>0</v>
      </c>
      <c r="I96">
        <v>0</v>
      </c>
      <c r="J96">
        <v>360</v>
      </c>
      <c r="K96">
        <v>0</v>
      </c>
      <c r="L96">
        <v>0</v>
      </c>
      <c r="M96" t="s">
        <v>23</v>
      </c>
      <c r="N96" t="s">
        <v>24</v>
      </c>
      <c r="O96" t="s">
        <v>0</v>
      </c>
      <c r="P96">
        <v>0</v>
      </c>
      <c r="Q96">
        <v>0</v>
      </c>
    </row>
    <row r="97" spans="1:17" x14ac:dyDescent="0.25">
      <c r="A97" s="9" t="s">
        <v>0</v>
      </c>
      <c r="B97" t="s">
        <v>202</v>
      </c>
      <c r="C97" t="s">
        <v>0</v>
      </c>
      <c r="D97" t="s">
        <v>203</v>
      </c>
      <c r="E97" t="s">
        <v>0</v>
      </c>
      <c r="F97" s="10">
        <f>TODAY()+182</f>
        <v>44477.36735585648</v>
      </c>
      <c r="G97" s="10">
        <f>TODAY()+244</f>
        <v>44539.36735585648</v>
      </c>
      <c r="H97" t="s">
        <v>0</v>
      </c>
      <c r="I97">
        <v>0</v>
      </c>
      <c r="J97">
        <v>360</v>
      </c>
      <c r="K97">
        <v>0</v>
      </c>
      <c r="L97">
        <v>0</v>
      </c>
      <c r="M97" t="s">
        <v>23</v>
      </c>
      <c r="N97" t="s">
        <v>24</v>
      </c>
      <c r="O97" t="s">
        <v>0</v>
      </c>
      <c r="P97">
        <v>0</v>
      </c>
      <c r="Q97">
        <v>0</v>
      </c>
    </row>
    <row r="98" spans="1:17" x14ac:dyDescent="0.25">
      <c r="A98" s="9" t="s">
        <v>0</v>
      </c>
      <c r="B98" t="s">
        <v>204</v>
      </c>
      <c r="C98" t="s">
        <v>0</v>
      </c>
      <c r="D98" t="s">
        <v>205</v>
      </c>
      <c r="E98" t="s">
        <v>0</v>
      </c>
      <c r="F98" s="10">
        <f>TODAY()+183</f>
        <v>44478.36735585648</v>
      </c>
      <c r="G98" s="10">
        <f>TODAY()+245</f>
        <v>44540.36735585648</v>
      </c>
      <c r="H98" t="s">
        <v>0</v>
      </c>
      <c r="I98">
        <v>0</v>
      </c>
      <c r="J98">
        <v>360</v>
      </c>
      <c r="K98">
        <v>0</v>
      </c>
      <c r="L98">
        <v>0</v>
      </c>
      <c r="M98" t="s">
        <v>23</v>
      </c>
      <c r="N98" t="s">
        <v>24</v>
      </c>
      <c r="O98" t="s">
        <v>0</v>
      </c>
      <c r="P98">
        <v>0</v>
      </c>
      <c r="Q98">
        <v>0</v>
      </c>
    </row>
    <row r="99" spans="1:17" x14ac:dyDescent="0.25">
      <c r="A99" s="9" t="s">
        <v>0</v>
      </c>
      <c r="B99" t="s">
        <v>206</v>
      </c>
      <c r="C99" t="s">
        <v>0</v>
      </c>
      <c r="D99" t="s">
        <v>207</v>
      </c>
      <c r="E99" t="s">
        <v>0</v>
      </c>
      <c r="F99" s="10">
        <f>TODAY()+186</f>
        <v>44481.36735585648</v>
      </c>
      <c r="G99" s="10">
        <f>TODAY()+246</f>
        <v>44541.36735585648</v>
      </c>
      <c r="H99" t="s">
        <v>0</v>
      </c>
      <c r="I99">
        <v>0</v>
      </c>
      <c r="J99">
        <v>360</v>
      </c>
      <c r="K99">
        <v>0</v>
      </c>
      <c r="L99">
        <v>0</v>
      </c>
      <c r="M99" t="s">
        <v>23</v>
      </c>
      <c r="N99" t="s">
        <v>24</v>
      </c>
      <c r="O99" t="s">
        <v>0</v>
      </c>
      <c r="P99">
        <v>0</v>
      </c>
      <c r="Q99">
        <v>0</v>
      </c>
    </row>
    <row r="100" spans="1:17" x14ac:dyDescent="0.25">
      <c r="A100" s="9" t="s">
        <v>0</v>
      </c>
      <c r="B100" t="s">
        <v>208</v>
      </c>
      <c r="C100" t="s">
        <v>0</v>
      </c>
      <c r="D100" t="s">
        <v>209</v>
      </c>
      <c r="E100" t="s">
        <v>0</v>
      </c>
      <c r="F100" s="10">
        <f>TODAY()+186</f>
        <v>44481.36735586806</v>
      </c>
      <c r="G100" s="10">
        <f>TODAY()+246</f>
        <v>44541.36735586806</v>
      </c>
      <c r="H100" t="s">
        <v>0</v>
      </c>
      <c r="I100">
        <v>0</v>
      </c>
      <c r="J100">
        <v>360</v>
      </c>
      <c r="K100">
        <v>0</v>
      </c>
      <c r="L100">
        <v>0</v>
      </c>
      <c r="M100" t="s">
        <v>23</v>
      </c>
      <c r="N100" t="s">
        <v>24</v>
      </c>
      <c r="O100" t="s">
        <v>0</v>
      </c>
      <c r="P100">
        <v>0</v>
      </c>
      <c r="Q100">
        <v>0</v>
      </c>
    </row>
    <row r="101" spans="1:17" x14ac:dyDescent="0.25">
      <c r="A101" s="6" t="s">
        <v>0</v>
      </c>
      <c r="B101" s="7" t="s">
        <v>210</v>
      </c>
      <c r="C101" s="7" t="s">
        <v>211</v>
      </c>
      <c r="D101" s="7"/>
      <c r="E101" s="7" t="s">
        <v>0</v>
      </c>
      <c r="F101" s="8">
        <f>TODAY()+187</f>
        <v>44482.36735586806</v>
      </c>
      <c r="G101" s="8">
        <f>TODAY()+250</f>
        <v>44545.36735586806</v>
      </c>
      <c r="H101" s="7" t="s">
        <v>0</v>
      </c>
      <c r="I101" s="7">
        <v>0</v>
      </c>
      <c r="J101" s="7">
        <v>368</v>
      </c>
      <c r="K101" s="7">
        <v>0</v>
      </c>
      <c r="L101" s="7">
        <v>0</v>
      </c>
      <c r="M101" s="7" t="s">
        <v>0</v>
      </c>
      <c r="N101" s="7" t="s">
        <v>0</v>
      </c>
      <c r="O101" s="7" t="s">
        <v>0</v>
      </c>
      <c r="P101" s="7">
        <v>0</v>
      </c>
      <c r="Q101" s="7">
        <v>0</v>
      </c>
    </row>
    <row r="102" spans="1:17" x14ac:dyDescent="0.25">
      <c r="A102" s="9" t="s">
        <v>0</v>
      </c>
      <c r="B102" t="s">
        <v>212</v>
      </c>
      <c r="C102" t="s">
        <v>0</v>
      </c>
      <c r="D102" t="s">
        <v>213</v>
      </c>
      <c r="E102" t="s">
        <v>0</v>
      </c>
      <c r="F102" s="10">
        <f>TODAY()+187</f>
        <v>44482.36735586806</v>
      </c>
      <c r="G102" s="10">
        <f>TODAY()+249</f>
        <v>44544.36735586806</v>
      </c>
      <c r="H102" t="s">
        <v>0</v>
      </c>
      <c r="I102">
        <v>0</v>
      </c>
      <c r="J102">
        <v>360</v>
      </c>
      <c r="K102">
        <v>0</v>
      </c>
      <c r="L102">
        <v>0</v>
      </c>
      <c r="M102" t="s">
        <v>23</v>
      </c>
      <c r="N102" t="s">
        <v>24</v>
      </c>
      <c r="O102" t="s">
        <v>0</v>
      </c>
      <c r="P102">
        <v>0</v>
      </c>
      <c r="Q102">
        <v>0</v>
      </c>
    </row>
    <row r="103" spans="1:17" x14ac:dyDescent="0.25">
      <c r="A103" s="9" t="s">
        <v>0</v>
      </c>
      <c r="B103" t="s">
        <v>214</v>
      </c>
      <c r="C103" t="s">
        <v>0</v>
      </c>
      <c r="D103" t="s">
        <v>205</v>
      </c>
      <c r="E103" t="s">
        <v>0</v>
      </c>
      <c r="F103" s="10">
        <f>TODAY()+188</f>
        <v>44483.36735586806</v>
      </c>
      <c r="G103" s="10">
        <f>TODAY()+250</f>
        <v>44545.36735586806</v>
      </c>
      <c r="H103" t="s">
        <v>0</v>
      </c>
      <c r="I103">
        <v>0</v>
      </c>
      <c r="J103">
        <v>360</v>
      </c>
      <c r="K103">
        <v>0</v>
      </c>
      <c r="L103">
        <v>0</v>
      </c>
      <c r="M103" t="s">
        <v>23</v>
      </c>
      <c r="N103" t="s">
        <v>24</v>
      </c>
      <c r="O103" t="s">
        <v>0</v>
      </c>
      <c r="P103">
        <v>0</v>
      </c>
      <c r="Q103">
        <v>0</v>
      </c>
    </row>
    <row r="104" spans="1:17" x14ac:dyDescent="0.25">
      <c r="A104" s="9" t="s">
        <v>0</v>
      </c>
      <c r="B104" t="s">
        <v>215</v>
      </c>
      <c r="C104" t="s">
        <v>216</v>
      </c>
      <c r="D104"/>
      <c r="E104" t="s">
        <v>0</v>
      </c>
      <c r="F104" s="10">
        <f>TODAY()+189</f>
        <v>44484.36735586806</v>
      </c>
      <c r="G104" s="10">
        <f>TODAY()+251</f>
        <v>44546.36735586806</v>
      </c>
      <c r="H104" t="s">
        <v>0</v>
      </c>
      <c r="I104">
        <v>0</v>
      </c>
      <c r="J104">
        <v>360</v>
      </c>
      <c r="K104">
        <v>0</v>
      </c>
      <c r="L104">
        <v>0</v>
      </c>
      <c r="M104" t="s">
        <v>23</v>
      </c>
      <c r="N104" t="s">
        <v>24</v>
      </c>
      <c r="O104" t="s">
        <v>0</v>
      </c>
      <c r="P104">
        <v>0</v>
      </c>
      <c r="Q104">
        <v>0</v>
      </c>
    </row>
    <row r="105" spans="1:17" x14ac:dyDescent="0.25">
      <c r="A105" s="9" t="s">
        <v>0</v>
      </c>
      <c r="B105" t="s">
        <v>217</v>
      </c>
      <c r="C105" t="s">
        <v>218</v>
      </c>
      <c r="D105"/>
      <c r="E105" t="s">
        <v>0</v>
      </c>
      <c r="F105" s="10">
        <f>TODAY()+190</f>
        <v>44485.36735587963</v>
      </c>
      <c r="G105" s="10">
        <f>TODAY()+252</f>
        <v>44547.36735587963</v>
      </c>
      <c r="H105" t="s">
        <v>0</v>
      </c>
      <c r="I105">
        <v>0</v>
      </c>
      <c r="J105">
        <v>360</v>
      </c>
      <c r="K105">
        <v>0</v>
      </c>
      <c r="L105">
        <v>0</v>
      </c>
      <c r="M105" t="s">
        <v>23</v>
      </c>
      <c r="N105" t="s">
        <v>24</v>
      </c>
      <c r="O105" t="s">
        <v>0</v>
      </c>
      <c r="P105">
        <v>0</v>
      </c>
      <c r="Q105">
        <v>0</v>
      </c>
    </row>
    <row r="106" spans="1:17" x14ac:dyDescent="0.25">
      <c r="A106" s="6" t="s">
        <v>0</v>
      </c>
      <c r="B106" s="7" t="s">
        <v>219</v>
      </c>
      <c r="C106" s="7" t="s">
        <v>220</v>
      </c>
      <c r="D106" s="7"/>
      <c r="E106" s="7" t="s">
        <v>0</v>
      </c>
      <c r="F106" s="8">
        <f>TODAY()+193</f>
        <v>44488.36735587963</v>
      </c>
      <c r="G106" s="8">
        <f>TODAY()+256</f>
        <v>44551.36735587963</v>
      </c>
      <c r="H106" s="7" t="s">
        <v>0</v>
      </c>
      <c r="I106" s="7">
        <v>0</v>
      </c>
      <c r="J106" s="7">
        <v>368</v>
      </c>
      <c r="K106" s="7">
        <v>0</v>
      </c>
      <c r="L106" s="7">
        <v>0</v>
      </c>
      <c r="M106" s="7" t="s">
        <v>0</v>
      </c>
      <c r="N106" s="7" t="s">
        <v>0</v>
      </c>
      <c r="O106" s="7" t="s">
        <v>0</v>
      </c>
      <c r="P106" s="7">
        <v>0</v>
      </c>
      <c r="Q106" s="7">
        <v>0</v>
      </c>
    </row>
    <row r="107" spans="1:17" x14ac:dyDescent="0.25">
      <c r="A107" s="9" t="s">
        <v>0</v>
      </c>
      <c r="B107" t="s">
        <v>221</v>
      </c>
      <c r="C107" t="s">
        <v>0</v>
      </c>
      <c r="D107" t="s">
        <v>222</v>
      </c>
      <c r="E107" t="s">
        <v>0</v>
      </c>
      <c r="F107" s="10">
        <f>TODAY()+193</f>
        <v>44488.367355891205</v>
      </c>
      <c r="G107" s="10">
        <f>TODAY()+253</f>
        <v>44548.367355891205</v>
      </c>
      <c r="H107" t="s">
        <v>0</v>
      </c>
      <c r="I107">
        <v>0</v>
      </c>
      <c r="J107">
        <v>360</v>
      </c>
      <c r="K107">
        <v>0</v>
      </c>
      <c r="L107">
        <v>0</v>
      </c>
      <c r="M107" t="s">
        <v>23</v>
      </c>
      <c r="N107" t="s">
        <v>24</v>
      </c>
      <c r="O107" t="s">
        <v>0</v>
      </c>
      <c r="P107">
        <v>0</v>
      </c>
      <c r="Q107">
        <v>0</v>
      </c>
    </row>
    <row r="108" spans="1:17" x14ac:dyDescent="0.25">
      <c r="A108" s="9" t="s">
        <v>0</v>
      </c>
      <c r="B108" t="s">
        <v>223</v>
      </c>
      <c r="C108" t="s">
        <v>0</v>
      </c>
      <c r="D108" t="s">
        <v>224</v>
      </c>
      <c r="E108" t="s">
        <v>0</v>
      </c>
      <c r="F108" s="10">
        <f>TODAY()+193</f>
        <v>44488.367355891205</v>
      </c>
      <c r="G108" s="10">
        <f>TODAY()+253</f>
        <v>44548.367355891205</v>
      </c>
      <c r="H108" t="s">
        <v>0</v>
      </c>
      <c r="I108">
        <v>0</v>
      </c>
      <c r="J108">
        <v>360</v>
      </c>
      <c r="K108">
        <v>0</v>
      </c>
      <c r="L108">
        <v>0</v>
      </c>
      <c r="M108" t="s">
        <v>23</v>
      </c>
      <c r="N108" t="s">
        <v>24</v>
      </c>
      <c r="O108" t="s">
        <v>0</v>
      </c>
      <c r="P108">
        <v>0</v>
      </c>
      <c r="Q108">
        <v>0</v>
      </c>
    </row>
    <row r="109" spans="1:17" x14ac:dyDescent="0.25">
      <c r="A109" s="9" t="s">
        <v>0</v>
      </c>
      <c r="B109" t="s">
        <v>225</v>
      </c>
      <c r="C109" t="s">
        <v>0</v>
      </c>
      <c r="D109" t="s">
        <v>226</v>
      </c>
      <c r="E109" t="s">
        <v>0</v>
      </c>
      <c r="F109" s="10">
        <f>TODAY()+194</f>
        <v>44489.367355891205</v>
      </c>
      <c r="G109" s="10">
        <f>TODAY()+256</f>
        <v>44551.367355891205</v>
      </c>
      <c r="H109" t="s">
        <v>0</v>
      </c>
      <c r="I109">
        <v>0</v>
      </c>
      <c r="J109">
        <v>360</v>
      </c>
      <c r="K109">
        <v>0</v>
      </c>
      <c r="L109">
        <v>0</v>
      </c>
      <c r="M109" t="s">
        <v>23</v>
      </c>
      <c r="N109" t="s">
        <v>24</v>
      </c>
      <c r="O109" t="s">
        <v>0</v>
      </c>
      <c r="P109">
        <v>0</v>
      </c>
      <c r="Q109">
        <v>0</v>
      </c>
    </row>
    <row r="110" spans="1:17" x14ac:dyDescent="0.25">
      <c r="A110" s="9" t="s">
        <v>0</v>
      </c>
      <c r="B110" t="s">
        <v>227</v>
      </c>
      <c r="C110" t="s">
        <v>228</v>
      </c>
      <c r="D110"/>
      <c r="E110" t="s">
        <v>0</v>
      </c>
      <c r="F110" s="10">
        <f>TODAY()+195</f>
        <v>44490.367355891205</v>
      </c>
      <c r="G110" s="10">
        <f>TODAY()+257</f>
        <v>44552.367355891205</v>
      </c>
      <c r="H110" t="s">
        <v>0</v>
      </c>
      <c r="I110">
        <v>0</v>
      </c>
      <c r="J110">
        <v>360</v>
      </c>
      <c r="K110">
        <v>0</v>
      </c>
      <c r="L110">
        <v>0</v>
      </c>
      <c r="M110" t="s">
        <v>23</v>
      </c>
      <c r="N110" t="s">
        <v>24</v>
      </c>
      <c r="O110" t="s">
        <v>0</v>
      </c>
      <c r="P110">
        <v>0</v>
      </c>
      <c r="Q110">
        <v>0</v>
      </c>
    </row>
    <row r="111" spans="1:17" x14ac:dyDescent="0.25">
      <c r="A111" s="6" t="s">
        <v>0</v>
      </c>
      <c r="B111" s="7" t="s">
        <v>229</v>
      </c>
      <c r="C111" s="7" t="s">
        <v>230</v>
      </c>
      <c r="D111" s="7"/>
      <c r="E111" s="7" t="s">
        <v>0</v>
      </c>
      <c r="F111" s="8">
        <f>TODAY()+197</f>
        <v>44492.36735590278</v>
      </c>
      <c r="G111" s="8">
        <f>TODAY()+260</f>
        <v>44555.36735591435</v>
      </c>
      <c r="H111" s="7" t="s">
        <v>0</v>
      </c>
      <c r="I111" s="7">
        <v>0</v>
      </c>
      <c r="J111" s="7">
        <v>368</v>
      </c>
      <c r="K111" s="7">
        <v>0</v>
      </c>
      <c r="L111" s="7">
        <v>0</v>
      </c>
      <c r="M111" s="7" t="s">
        <v>0</v>
      </c>
      <c r="N111" s="7" t="s">
        <v>0</v>
      </c>
      <c r="O111" s="7" t="s">
        <v>0</v>
      </c>
      <c r="P111" s="7">
        <v>0</v>
      </c>
      <c r="Q111" s="7">
        <v>0</v>
      </c>
    </row>
    <row r="112" spans="1:17" x14ac:dyDescent="0.25">
      <c r="A112" s="9" t="s">
        <v>0</v>
      </c>
      <c r="B112" t="s">
        <v>231</v>
      </c>
      <c r="C112" t="s">
        <v>0</v>
      </c>
      <c r="D112" t="s">
        <v>232</v>
      </c>
      <c r="E112" t="s">
        <v>0</v>
      </c>
      <c r="F112" s="10">
        <f>TODAY()+197</f>
        <v>44492.36735591435</v>
      </c>
      <c r="G112" s="10">
        <f>TODAY()+259</f>
        <v>44554.36735591435</v>
      </c>
      <c r="H112" t="s">
        <v>0</v>
      </c>
      <c r="I112">
        <v>0</v>
      </c>
      <c r="J112">
        <v>360</v>
      </c>
      <c r="K112">
        <v>0</v>
      </c>
      <c r="L112">
        <v>0</v>
      </c>
      <c r="M112" t="s">
        <v>23</v>
      </c>
      <c r="N112" t="s">
        <v>24</v>
      </c>
      <c r="O112" t="s">
        <v>0</v>
      </c>
      <c r="P112">
        <v>0</v>
      </c>
      <c r="Q112">
        <v>0</v>
      </c>
    </row>
    <row r="113" spans="1:17" x14ac:dyDescent="0.25">
      <c r="A113" s="9" t="s">
        <v>0</v>
      </c>
      <c r="B113" t="s">
        <v>233</v>
      </c>
      <c r="C113" t="s">
        <v>0</v>
      </c>
      <c r="D113" t="s">
        <v>234</v>
      </c>
      <c r="E113" t="s">
        <v>0</v>
      </c>
      <c r="F113" s="10">
        <f>TODAY()+200</f>
        <v>44495.36735591435</v>
      </c>
      <c r="G113" s="10">
        <f>TODAY()+260</f>
        <v>44555.36735591435</v>
      </c>
      <c r="H113" t="s">
        <v>0</v>
      </c>
      <c r="I113">
        <v>0</v>
      </c>
      <c r="J113">
        <v>360</v>
      </c>
      <c r="K113">
        <v>0</v>
      </c>
      <c r="L113">
        <v>0</v>
      </c>
      <c r="M113" t="s">
        <v>23</v>
      </c>
      <c r="N113" t="s">
        <v>24</v>
      </c>
      <c r="O113" t="s">
        <v>0</v>
      </c>
      <c r="P113">
        <v>0</v>
      </c>
      <c r="Q113">
        <v>0</v>
      </c>
    </row>
    <row r="114" spans="1:17" x14ac:dyDescent="0.25">
      <c r="A114" s="6" t="s">
        <v>0</v>
      </c>
      <c r="B114" s="7" t="s">
        <v>235</v>
      </c>
      <c r="C114" s="7" t="s">
        <v>236</v>
      </c>
      <c r="D114" s="7"/>
      <c r="E114" s="7" t="s">
        <v>0</v>
      </c>
      <c r="F114" s="8">
        <f>TODAY()+200</f>
        <v>44495.36735591435</v>
      </c>
      <c r="G114" s="8">
        <f>TODAY()+264</f>
        <v>44559.36735591435</v>
      </c>
      <c r="H114" s="7" t="s">
        <v>0</v>
      </c>
      <c r="I114" s="7">
        <v>0</v>
      </c>
      <c r="J114" s="7">
        <v>376</v>
      </c>
      <c r="K114" s="7">
        <v>0</v>
      </c>
      <c r="L114" s="7">
        <v>0</v>
      </c>
      <c r="M114" s="7" t="s">
        <v>0</v>
      </c>
      <c r="N114" s="7" t="s">
        <v>0</v>
      </c>
      <c r="O114" s="7" t="s">
        <v>0</v>
      </c>
      <c r="P114" s="7">
        <v>0</v>
      </c>
      <c r="Q114" s="7">
        <v>0</v>
      </c>
    </row>
    <row r="115" spans="1:17" x14ac:dyDescent="0.25">
      <c r="A115" s="9" t="s">
        <v>0</v>
      </c>
      <c r="B115" t="s">
        <v>237</v>
      </c>
      <c r="C115" t="s">
        <v>0</v>
      </c>
      <c r="D115" t="s">
        <v>238</v>
      </c>
      <c r="E115" t="s">
        <v>0</v>
      </c>
      <c r="F115" s="10">
        <f>TODAY()+200</f>
        <v>44495.36735591435</v>
      </c>
      <c r="G115" s="10">
        <f>TODAY()+260</f>
        <v>44555.36735591435</v>
      </c>
      <c r="H115" t="s">
        <v>0</v>
      </c>
      <c r="I115">
        <v>0</v>
      </c>
      <c r="J115">
        <v>360</v>
      </c>
      <c r="K115">
        <v>0</v>
      </c>
      <c r="L115">
        <v>0</v>
      </c>
      <c r="M115" t="s">
        <v>23</v>
      </c>
      <c r="N115" t="s">
        <v>24</v>
      </c>
      <c r="O115" t="s">
        <v>0</v>
      </c>
      <c r="P115">
        <v>0</v>
      </c>
      <c r="Q115">
        <v>0</v>
      </c>
    </row>
    <row r="116" spans="1:17" x14ac:dyDescent="0.25">
      <c r="A116" s="9" t="s">
        <v>0</v>
      </c>
      <c r="B116" t="s">
        <v>239</v>
      </c>
      <c r="C116" t="s">
        <v>0</v>
      </c>
      <c r="D116" t="s">
        <v>240</v>
      </c>
      <c r="E116" t="s">
        <v>0</v>
      </c>
      <c r="F116" s="10">
        <f>TODAY()+201</f>
        <v>44496.367355925926</v>
      </c>
      <c r="G116" s="10">
        <f>TODAY()+263</f>
        <v>44558.367355925926</v>
      </c>
      <c r="H116" t="s">
        <v>0</v>
      </c>
      <c r="I116">
        <v>0</v>
      </c>
      <c r="J116">
        <v>360</v>
      </c>
      <c r="K116">
        <v>0</v>
      </c>
      <c r="L116">
        <v>0</v>
      </c>
      <c r="M116" t="s">
        <v>23</v>
      </c>
      <c r="N116" t="s">
        <v>24</v>
      </c>
      <c r="O116" t="s">
        <v>0</v>
      </c>
      <c r="P116">
        <v>0</v>
      </c>
      <c r="Q116">
        <v>0</v>
      </c>
    </row>
    <row r="117" spans="1:17" x14ac:dyDescent="0.25">
      <c r="A117" s="9" t="s">
        <v>0</v>
      </c>
      <c r="B117" t="s">
        <v>241</v>
      </c>
      <c r="C117" t="s">
        <v>0</v>
      </c>
      <c r="D117" t="s">
        <v>242</v>
      </c>
      <c r="E117" t="s">
        <v>0</v>
      </c>
      <c r="F117" s="10">
        <f>TODAY()+202</f>
        <v>44497.367355925926</v>
      </c>
      <c r="G117" s="10">
        <f>TODAY()+264</f>
        <v>44559.367355925926</v>
      </c>
      <c r="H117" t="s">
        <v>0</v>
      </c>
      <c r="I117">
        <v>0</v>
      </c>
      <c r="J117">
        <v>360</v>
      </c>
      <c r="K117">
        <v>0</v>
      </c>
      <c r="L117">
        <v>0</v>
      </c>
      <c r="M117" t="s">
        <v>23</v>
      </c>
      <c r="N117" t="s">
        <v>24</v>
      </c>
      <c r="O117" t="s">
        <v>0</v>
      </c>
      <c r="P117">
        <v>0</v>
      </c>
      <c r="Q117">
        <v>0</v>
      </c>
    </row>
    <row r="118" spans="1:17" x14ac:dyDescent="0.25">
      <c r="A118" s="6" t="s">
        <v>0</v>
      </c>
      <c r="B118" s="7" t="s">
        <v>243</v>
      </c>
      <c r="C118" s="7" t="s">
        <v>244</v>
      </c>
      <c r="D118" s="7"/>
      <c r="E118" s="7" t="s">
        <v>0</v>
      </c>
      <c r="F118" s="8">
        <f>TODAY()+204</f>
        <v>44499.367355925926</v>
      </c>
      <c r="G118" s="8">
        <f>TODAY()+267</f>
        <v>44562.367355925926</v>
      </c>
      <c r="H118" s="7" t="s">
        <v>0</v>
      </c>
      <c r="I118" s="7">
        <v>0</v>
      </c>
      <c r="J118" s="7">
        <v>368</v>
      </c>
      <c r="K118" s="7">
        <v>0</v>
      </c>
      <c r="L118" s="7">
        <v>0</v>
      </c>
      <c r="M118" s="7" t="s">
        <v>0</v>
      </c>
      <c r="N118" s="7" t="s">
        <v>0</v>
      </c>
      <c r="O118" s="7" t="s">
        <v>0</v>
      </c>
      <c r="P118" s="7">
        <v>0</v>
      </c>
      <c r="Q118" s="7">
        <v>0</v>
      </c>
    </row>
    <row r="119" spans="1:17" x14ac:dyDescent="0.25">
      <c r="A119" s="9" t="s">
        <v>0</v>
      </c>
      <c r="B119" t="s">
        <v>245</v>
      </c>
      <c r="C119" t="s">
        <v>0</v>
      </c>
      <c r="D119" t="s">
        <v>246</v>
      </c>
      <c r="E119" t="s">
        <v>0</v>
      </c>
      <c r="F119" s="10">
        <f>TODAY()+204</f>
        <v>44499.367355925926</v>
      </c>
      <c r="G119" s="10">
        <f>TODAY()+266</f>
        <v>44561.367355925926</v>
      </c>
      <c r="H119" t="s">
        <v>0</v>
      </c>
      <c r="I119">
        <v>0</v>
      </c>
      <c r="J119">
        <v>360</v>
      </c>
      <c r="K119">
        <v>0</v>
      </c>
      <c r="L119">
        <v>0</v>
      </c>
      <c r="M119" t="s">
        <v>23</v>
      </c>
      <c r="N119" t="s">
        <v>24</v>
      </c>
      <c r="O119" t="s">
        <v>0</v>
      </c>
      <c r="P119">
        <v>0</v>
      </c>
      <c r="Q119">
        <v>0</v>
      </c>
    </row>
    <row r="120" spans="1:17" x14ac:dyDescent="0.25">
      <c r="A120" s="9" t="s">
        <v>0</v>
      </c>
      <c r="B120" t="s">
        <v>247</v>
      </c>
      <c r="C120" t="s">
        <v>0</v>
      </c>
      <c r="D120" t="s">
        <v>248</v>
      </c>
      <c r="E120" t="s">
        <v>0</v>
      </c>
      <c r="F120" s="10">
        <f>TODAY()+207</f>
        <v>44502.367355925926</v>
      </c>
      <c r="G120" s="10">
        <f>TODAY()+267</f>
        <v>44562.3673559375</v>
      </c>
      <c r="H120" t="s">
        <v>0</v>
      </c>
      <c r="I120">
        <v>0</v>
      </c>
      <c r="J120">
        <v>360</v>
      </c>
      <c r="K120">
        <v>0</v>
      </c>
      <c r="L120">
        <v>0</v>
      </c>
      <c r="M120" t="s">
        <v>23</v>
      </c>
      <c r="N120" t="s">
        <v>24</v>
      </c>
      <c r="O120" t="s">
        <v>0</v>
      </c>
      <c r="P120">
        <v>0</v>
      </c>
      <c r="Q120">
        <v>0</v>
      </c>
    </row>
    <row r="121" spans="1:17" x14ac:dyDescent="0.25">
      <c r="A121" s="6" t="s">
        <v>0</v>
      </c>
      <c r="B121" s="7" t="s">
        <v>249</v>
      </c>
      <c r="C121" s="7" t="s">
        <v>250</v>
      </c>
      <c r="D121" s="7"/>
      <c r="E121" s="7" t="s">
        <v>0</v>
      </c>
      <c r="F121" s="8">
        <f>TODAY()+207</f>
        <v>44502.3673559375</v>
      </c>
      <c r="G121" s="8">
        <f>TODAY()+274</f>
        <v>44569.3673559375</v>
      </c>
      <c r="H121" s="7" t="s">
        <v>0</v>
      </c>
      <c r="I121" s="7">
        <v>0</v>
      </c>
      <c r="J121" s="7">
        <v>400</v>
      </c>
      <c r="K121" s="7">
        <v>0</v>
      </c>
      <c r="L121" s="7">
        <v>0</v>
      </c>
      <c r="M121" s="7" t="s">
        <v>0</v>
      </c>
      <c r="N121" s="7" t="s">
        <v>0</v>
      </c>
      <c r="O121" s="7" t="s">
        <v>0</v>
      </c>
      <c r="P121" s="7">
        <v>0</v>
      </c>
      <c r="Q121" s="7">
        <v>0</v>
      </c>
    </row>
    <row r="122" spans="1:17" x14ac:dyDescent="0.25">
      <c r="A122" s="9" t="s">
        <v>0</v>
      </c>
      <c r="B122" t="s">
        <v>251</v>
      </c>
      <c r="C122" t="s">
        <v>0</v>
      </c>
      <c r="D122" t="s">
        <v>252</v>
      </c>
      <c r="E122" t="s">
        <v>0</v>
      </c>
      <c r="F122" s="10">
        <f>TODAY()+207</f>
        <v>44502.3673559375</v>
      </c>
      <c r="G122" s="10">
        <f>TODAY()+267</f>
        <v>44562.3673559375</v>
      </c>
      <c r="H122" t="s">
        <v>0</v>
      </c>
      <c r="I122">
        <v>0</v>
      </c>
      <c r="J122">
        <v>360</v>
      </c>
      <c r="K122">
        <v>0</v>
      </c>
      <c r="L122">
        <v>0</v>
      </c>
      <c r="M122" t="s">
        <v>23</v>
      </c>
      <c r="N122" t="s">
        <v>24</v>
      </c>
      <c r="O122" t="s">
        <v>0</v>
      </c>
      <c r="P122">
        <v>0</v>
      </c>
      <c r="Q122">
        <v>0</v>
      </c>
    </row>
    <row r="123" spans="1:17" x14ac:dyDescent="0.25">
      <c r="A123" s="9" t="s">
        <v>0</v>
      </c>
      <c r="B123" t="s">
        <v>253</v>
      </c>
      <c r="C123" t="s">
        <v>0</v>
      </c>
      <c r="D123" t="s">
        <v>254</v>
      </c>
      <c r="E123" t="s">
        <v>0</v>
      </c>
      <c r="F123" s="10">
        <f>TODAY()+208</f>
        <v>44503.3673559375</v>
      </c>
      <c r="G123" s="10">
        <f>TODAY()+270</f>
        <v>44565.3673559375</v>
      </c>
      <c r="H123" t="s">
        <v>0</v>
      </c>
      <c r="I123">
        <v>0</v>
      </c>
      <c r="J123">
        <v>360</v>
      </c>
      <c r="K123">
        <v>0</v>
      </c>
      <c r="L123">
        <v>0</v>
      </c>
      <c r="M123" t="s">
        <v>23</v>
      </c>
      <c r="N123" t="s">
        <v>24</v>
      </c>
      <c r="O123" t="s">
        <v>0</v>
      </c>
      <c r="P123">
        <v>0</v>
      </c>
      <c r="Q123">
        <v>0</v>
      </c>
    </row>
    <row r="124" spans="1:17" x14ac:dyDescent="0.25">
      <c r="A124" s="9" t="s">
        <v>0</v>
      </c>
      <c r="B124" t="s">
        <v>255</v>
      </c>
      <c r="C124" t="s">
        <v>0</v>
      </c>
      <c r="D124" t="s">
        <v>256</v>
      </c>
      <c r="E124" t="s">
        <v>0</v>
      </c>
      <c r="F124" s="10">
        <f>TODAY()+209</f>
        <v>44504.3673559375</v>
      </c>
      <c r="G124" s="10">
        <f>TODAY()+271</f>
        <v>44566.3673559375</v>
      </c>
      <c r="H124" t="s">
        <v>0</v>
      </c>
      <c r="I124">
        <v>0</v>
      </c>
      <c r="J124">
        <v>360</v>
      </c>
      <c r="K124">
        <v>0</v>
      </c>
      <c r="L124">
        <v>0</v>
      </c>
      <c r="M124" t="s">
        <v>23</v>
      </c>
      <c r="N124" t="s">
        <v>24</v>
      </c>
      <c r="O124" t="s">
        <v>0</v>
      </c>
      <c r="P124">
        <v>0</v>
      </c>
      <c r="Q124">
        <v>0</v>
      </c>
    </row>
    <row r="125" spans="1:17" x14ac:dyDescent="0.25">
      <c r="A125" s="9" t="s">
        <v>0</v>
      </c>
      <c r="B125" t="s">
        <v>257</v>
      </c>
      <c r="C125" t="s">
        <v>0</v>
      </c>
      <c r="D125" t="s">
        <v>258</v>
      </c>
      <c r="E125" t="s">
        <v>0</v>
      </c>
      <c r="F125" s="10">
        <f>TODAY()+210</f>
        <v>44505.3673559375</v>
      </c>
      <c r="G125" s="10">
        <f>TODAY()+272</f>
        <v>44567.36735594907</v>
      </c>
      <c r="H125" t="s">
        <v>0</v>
      </c>
      <c r="I125">
        <v>0</v>
      </c>
      <c r="J125">
        <v>360</v>
      </c>
      <c r="K125">
        <v>0</v>
      </c>
      <c r="L125">
        <v>0</v>
      </c>
      <c r="M125" t="s">
        <v>23</v>
      </c>
      <c r="N125" t="s">
        <v>24</v>
      </c>
      <c r="O125" t="s">
        <v>0</v>
      </c>
      <c r="P125">
        <v>0</v>
      </c>
      <c r="Q125">
        <v>0</v>
      </c>
    </row>
    <row r="126" spans="1:17" x14ac:dyDescent="0.25">
      <c r="A126" s="9" t="s">
        <v>0</v>
      </c>
      <c r="B126" t="s">
        <v>259</v>
      </c>
      <c r="C126" t="s">
        <v>0</v>
      </c>
      <c r="D126" t="s">
        <v>260</v>
      </c>
      <c r="E126" t="s">
        <v>0</v>
      </c>
      <c r="F126" s="10">
        <f>TODAY()+211</f>
        <v>44506.36735594907</v>
      </c>
      <c r="G126" s="10">
        <f>TODAY()+273</f>
        <v>44568.36735594907</v>
      </c>
      <c r="H126" t="s">
        <v>0</v>
      </c>
      <c r="I126">
        <v>0</v>
      </c>
      <c r="J126">
        <v>360</v>
      </c>
      <c r="K126">
        <v>0</v>
      </c>
      <c r="L126">
        <v>0</v>
      </c>
      <c r="M126" t="s">
        <v>23</v>
      </c>
      <c r="N126" t="s">
        <v>24</v>
      </c>
      <c r="O126" t="s">
        <v>0</v>
      </c>
      <c r="P126">
        <v>0</v>
      </c>
      <c r="Q126">
        <v>0</v>
      </c>
    </row>
    <row r="127" spans="1:17" x14ac:dyDescent="0.25">
      <c r="A127" s="9" t="s">
        <v>0</v>
      </c>
      <c r="B127" t="s">
        <v>261</v>
      </c>
      <c r="C127" t="s">
        <v>0</v>
      </c>
      <c r="D127" t="s">
        <v>262</v>
      </c>
      <c r="E127" t="s">
        <v>0</v>
      </c>
      <c r="F127" s="10">
        <f>TODAY()+214</f>
        <v>44509.36735594907</v>
      </c>
      <c r="G127" s="10">
        <f>TODAY()+274</f>
        <v>44569.36735594907</v>
      </c>
      <c r="H127" t="s">
        <v>0</v>
      </c>
      <c r="I127">
        <v>0</v>
      </c>
      <c r="J127">
        <v>360</v>
      </c>
      <c r="K127">
        <v>0</v>
      </c>
      <c r="L127">
        <v>0</v>
      </c>
      <c r="M127" t="s">
        <v>23</v>
      </c>
      <c r="N127" t="s">
        <v>24</v>
      </c>
      <c r="O127" t="s">
        <v>0</v>
      </c>
      <c r="P127">
        <v>0</v>
      </c>
      <c r="Q127">
        <v>0</v>
      </c>
    </row>
    <row r="128" spans="1:17" x14ac:dyDescent="0.25">
      <c r="A128" s="9" t="s">
        <v>0</v>
      </c>
      <c r="B128" t="s">
        <v>263</v>
      </c>
      <c r="C128" t="s">
        <v>0</v>
      </c>
      <c r="D128" t="s">
        <v>264</v>
      </c>
      <c r="E128" t="s">
        <v>0</v>
      </c>
      <c r="F128" s="10">
        <f>TODAY()+214</f>
        <v>44509.36735594907</v>
      </c>
      <c r="G128" s="10">
        <f>TODAY()+274</f>
        <v>44569.36735594907</v>
      </c>
      <c r="H128" t="s">
        <v>0</v>
      </c>
      <c r="I128">
        <v>0</v>
      </c>
      <c r="J128">
        <v>360</v>
      </c>
      <c r="K128">
        <v>0</v>
      </c>
      <c r="L128">
        <v>0</v>
      </c>
      <c r="M128" t="s">
        <v>23</v>
      </c>
      <c r="N128" t="s">
        <v>24</v>
      </c>
      <c r="O128" t="s">
        <v>0</v>
      </c>
      <c r="P128">
        <v>0</v>
      </c>
      <c r="Q128">
        <v>0</v>
      </c>
    </row>
    <row r="129" spans="1:17" x14ac:dyDescent="0.25">
      <c r="A129" s="9" t="s">
        <v>0</v>
      </c>
      <c r="B129" t="s">
        <v>265</v>
      </c>
      <c r="C129" t="s">
        <v>266</v>
      </c>
      <c r="D129"/>
      <c r="E129" t="s">
        <v>0</v>
      </c>
      <c r="F129" s="10">
        <f>TODAY()+214</f>
        <v>44509.36735594907</v>
      </c>
      <c r="G129" s="10">
        <f>TODAY()+274</f>
        <v>44569.36735594907</v>
      </c>
      <c r="H129" t="s">
        <v>0</v>
      </c>
      <c r="I129">
        <v>0</v>
      </c>
      <c r="J129">
        <v>360</v>
      </c>
      <c r="K129">
        <v>0</v>
      </c>
      <c r="L129">
        <v>0</v>
      </c>
      <c r="M129" t="s">
        <v>23</v>
      </c>
      <c r="N129" t="s">
        <v>24</v>
      </c>
      <c r="O129" t="s">
        <v>0</v>
      </c>
      <c r="P129">
        <v>0</v>
      </c>
      <c r="Q129">
        <v>0</v>
      </c>
    </row>
    <row r="130" spans="1:17" x14ac:dyDescent="0.25">
      <c r="A130" s="9" t="s">
        <v>0</v>
      </c>
      <c r="B130" t="s">
        <v>267</v>
      </c>
      <c r="C130" t="s">
        <v>268</v>
      </c>
      <c r="D130"/>
      <c r="E130" t="s">
        <v>0</v>
      </c>
      <c r="F130" s="10">
        <f>TODAY()+215</f>
        <v>44510.36735596065</v>
      </c>
      <c r="G130" s="10">
        <f>TODAY()+277</f>
        <v>44572.36735596065</v>
      </c>
      <c r="H130" t="s">
        <v>0</v>
      </c>
      <c r="I130">
        <v>0</v>
      </c>
      <c r="J130">
        <v>360</v>
      </c>
      <c r="K130">
        <v>0</v>
      </c>
      <c r="L130">
        <v>0</v>
      </c>
      <c r="M130" t="s">
        <v>23</v>
      </c>
      <c r="N130" t="s">
        <v>24</v>
      </c>
      <c r="O130" t="s">
        <v>0</v>
      </c>
      <c r="P130">
        <v>0</v>
      </c>
      <c r="Q130">
        <v>0</v>
      </c>
    </row>
    <row r="131" spans="1:17" x14ac:dyDescent="0.25">
      <c r="A131" s="9" t="s">
        <v>0</v>
      </c>
      <c r="B131" t="s">
        <v>269</v>
      </c>
      <c r="C131" t="s">
        <v>270</v>
      </c>
      <c r="D131"/>
      <c r="E131" t="s">
        <v>0</v>
      </c>
      <c r="F131" s="10">
        <f>TODAY()+216</f>
        <v>44511.36735596065</v>
      </c>
      <c r="G131" s="10">
        <f>TODAY()+278</f>
        <v>44573.36735596065</v>
      </c>
      <c r="H131" t="s">
        <v>0</v>
      </c>
      <c r="I131">
        <v>0</v>
      </c>
      <c r="J131">
        <v>360</v>
      </c>
      <c r="K131">
        <v>0</v>
      </c>
      <c r="L131">
        <v>0</v>
      </c>
      <c r="M131" t="s">
        <v>23</v>
      </c>
      <c r="N131" t="s">
        <v>24</v>
      </c>
      <c r="O131" t="s">
        <v>0</v>
      </c>
      <c r="P131">
        <v>0</v>
      </c>
      <c r="Q131">
        <v>0</v>
      </c>
    </row>
    <row r="132" spans="1:17" x14ac:dyDescent="0.25">
      <c r="A132" s="9" t="s">
        <v>0</v>
      </c>
      <c r="B132" t="s">
        <v>271</v>
      </c>
      <c r="C132" t="s">
        <v>272</v>
      </c>
      <c r="D132"/>
      <c r="E132" t="s">
        <v>0</v>
      </c>
      <c r="F132" s="10">
        <f>TODAY()+217</f>
        <v>44512.36735596065</v>
      </c>
      <c r="G132" s="10">
        <f>TODAY()+279</f>
        <v>44574.36735596065</v>
      </c>
      <c r="H132" t="s">
        <v>0</v>
      </c>
      <c r="I132">
        <v>0</v>
      </c>
      <c r="J132">
        <v>360</v>
      </c>
      <c r="K132">
        <v>0</v>
      </c>
      <c r="L132">
        <v>0</v>
      </c>
      <c r="M132" t="s">
        <v>23</v>
      </c>
      <c r="N132" t="s">
        <v>24</v>
      </c>
      <c r="O132" t="s">
        <v>0</v>
      </c>
      <c r="P132">
        <v>0</v>
      </c>
      <c r="Q132">
        <v>0</v>
      </c>
    </row>
    <row r="133" spans="1:17" x14ac:dyDescent="0.25">
      <c r="A133" s="6" t="s">
        <v>0</v>
      </c>
      <c r="B133" s="7" t="s">
        <v>273</v>
      </c>
      <c r="C133" s="7" t="s">
        <v>274</v>
      </c>
      <c r="D133" s="7"/>
      <c r="E133" s="7" t="s">
        <v>0</v>
      </c>
      <c r="F133" s="8">
        <f>TODAY()+221</f>
        <v>44516.36735596065</v>
      </c>
      <c r="G133" s="8">
        <f>TODAY()+284</f>
        <v>44579.36735596065</v>
      </c>
      <c r="H133" s="7" t="s">
        <v>0</v>
      </c>
      <c r="I133" s="7">
        <v>0</v>
      </c>
      <c r="J133" s="7">
        <v>368</v>
      </c>
      <c r="K133" s="7">
        <v>0</v>
      </c>
      <c r="L133" s="7">
        <v>0</v>
      </c>
      <c r="M133" s="7" t="s">
        <v>0</v>
      </c>
      <c r="N133" s="7" t="s">
        <v>0</v>
      </c>
      <c r="O133" s="7" t="s">
        <v>0</v>
      </c>
      <c r="P133" s="7">
        <v>0</v>
      </c>
      <c r="Q133" s="7">
        <v>0</v>
      </c>
    </row>
    <row r="134" spans="1:17" x14ac:dyDescent="0.25">
      <c r="A134" s="9" t="s">
        <v>0</v>
      </c>
      <c r="B134" t="s">
        <v>275</v>
      </c>
      <c r="C134" t="s">
        <v>0</v>
      </c>
      <c r="D134" t="s">
        <v>276</v>
      </c>
      <c r="E134" t="s">
        <v>0</v>
      </c>
      <c r="F134" s="10">
        <f>TODAY()+221</f>
        <v>44516.36735596065</v>
      </c>
      <c r="G134" s="10">
        <f>TODAY()+281</f>
        <v>44576.36735596065</v>
      </c>
      <c r="H134" t="s">
        <v>0</v>
      </c>
      <c r="I134">
        <v>0</v>
      </c>
      <c r="J134">
        <v>360</v>
      </c>
      <c r="K134">
        <v>0</v>
      </c>
      <c r="L134">
        <v>0</v>
      </c>
      <c r="M134" t="s">
        <v>23</v>
      </c>
      <c r="N134" t="s">
        <v>24</v>
      </c>
      <c r="O134" t="s">
        <v>0</v>
      </c>
      <c r="P134">
        <v>0</v>
      </c>
      <c r="Q134">
        <v>0</v>
      </c>
    </row>
    <row r="135" spans="1:17" x14ac:dyDescent="0.25">
      <c r="A135" s="9" t="s">
        <v>0</v>
      </c>
      <c r="B135" t="s">
        <v>277</v>
      </c>
      <c r="C135" t="s">
        <v>0</v>
      </c>
      <c r="D135" t="s">
        <v>278</v>
      </c>
      <c r="E135" t="s">
        <v>0</v>
      </c>
      <c r="F135" s="10">
        <f>TODAY()+221</f>
        <v>44516.36735596065</v>
      </c>
      <c r="G135" s="10">
        <f>TODAY()+281</f>
        <v>44576.36735597222</v>
      </c>
      <c r="H135" t="s">
        <v>0</v>
      </c>
      <c r="I135">
        <v>0</v>
      </c>
      <c r="J135">
        <v>360</v>
      </c>
      <c r="K135">
        <v>0</v>
      </c>
      <c r="L135">
        <v>0</v>
      </c>
      <c r="M135" t="s">
        <v>23</v>
      </c>
      <c r="N135" t="s">
        <v>24</v>
      </c>
      <c r="O135" t="s">
        <v>0</v>
      </c>
      <c r="P135">
        <v>0</v>
      </c>
      <c r="Q135">
        <v>0</v>
      </c>
    </row>
    <row r="136" spans="1:17" x14ac:dyDescent="0.25">
      <c r="A136" s="9" t="s">
        <v>0</v>
      </c>
      <c r="B136" t="s">
        <v>279</v>
      </c>
      <c r="C136" t="s">
        <v>0</v>
      </c>
      <c r="D136" t="s">
        <v>280</v>
      </c>
      <c r="E136" t="s">
        <v>0</v>
      </c>
      <c r="F136" s="10">
        <f>TODAY()+221</f>
        <v>44516.36735597222</v>
      </c>
      <c r="G136" s="10">
        <f>TODAY()+281</f>
        <v>44576.36735597222</v>
      </c>
      <c r="H136" t="s">
        <v>0</v>
      </c>
      <c r="I136">
        <v>0</v>
      </c>
      <c r="J136">
        <v>360</v>
      </c>
      <c r="K136">
        <v>0</v>
      </c>
      <c r="L136">
        <v>0</v>
      </c>
      <c r="M136" t="s">
        <v>23</v>
      </c>
      <c r="N136" t="s">
        <v>24</v>
      </c>
      <c r="O136" t="s">
        <v>0</v>
      </c>
      <c r="P136">
        <v>0</v>
      </c>
      <c r="Q136">
        <v>0</v>
      </c>
    </row>
    <row r="137" spans="1:17" x14ac:dyDescent="0.25">
      <c r="A137" s="9" t="s">
        <v>0</v>
      </c>
      <c r="B137" t="s">
        <v>281</v>
      </c>
      <c r="C137" t="s">
        <v>0</v>
      </c>
      <c r="D137" t="s">
        <v>282</v>
      </c>
      <c r="E137" t="s">
        <v>0</v>
      </c>
      <c r="F137" s="10">
        <f>TODAY()+222</f>
        <v>44517.36735597222</v>
      </c>
      <c r="G137" s="10">
        <f>TODAY()+284</f>
        <v>44579.36735597222</v>
      </c>
      <c r="H137" t="s">
        <v>0</v>
      </c>
      <c r="I137">
        <v>0</v>
      </c>
      <c r="J137">
        <v>360</v>
      </c>
      <c r="K137">
        <v>0</v>
      </c>
      <c r="L137">
        <v>0</v>
      </c>
      <c r="M137" t="s">
        <v>23</v>
      </c>
      <c r="N137" t="s">
        <v>24</v>
      </c>
      <c r="O137" t="s">
        <v>0</v>
      </c>
      <c r="P137">
        <v>0</v>
      </c>
      <c r="Q137">
        <v>0</v>
      </c>
    </row>
    <row r="138" spans="1:17" x14ac:dyDescent="0.25">
      <c r="A138" s="6" t="s">
        <v>0</v>
      </c>
      <c r="B138" s="7" t="s">
        <v>283</v>
      </c>
      <c r="C138" s="7" t="s">
        <v>284</v>
      </c>
      <c r="D138" s="7"/>
      <c r="E138" s="7" t="s">
        <v>0</v>
      </c>
      <c r="F138" s="8">
        <f>TODAY()+224</f>
        <v>44519.36735597222</v>
      </c>
      <c r="G138" s="8">
        <f>TODAY()+291</f>
        <v>44586.36735597222</v>
      </c>
      <c r="H138" s="7" t="s">
        <v>0</v>
      </c>
      <c r="I138" s="7">
        <v>0</v>
      </c>
      <c r="J138" s="7">
        <v>384</v>
      </c>
      <c r="K138" s="7">
        <v>0</v>
      </c>
      <c r="L138" s="7">
        <v>0</v>
      </c>
      <c r="M138" s="7" t="s">
        <v>0</v>
      </c>
      <c r="N138" s="7" t="s">
        <v>0</v>
      </c>
      <c r="O138" s="7" t="s">
        <v>0</v>
      </c>
      <c r="P138" s="7">
        <v>0</v>
      </c>
      <c r="Q138" s="7">
        <v>0</v>
      </c>
    </row>
    <row r="139" spans="1:17" x14ac:dyDescent="0.25">
      <c r="A139" s="9" t="s">
        <v>0</v>
      </c>
      <c r="B139" t="s">
        <v>285</v>
      </c>
      <c r="C139" t="s">
        <v>0</v>
      </c>
      <c r="D139" t="s">
        <v>286</v>
      </c>
      <c r="E139" t="s">
        <v>0</v>
      </c>
      <c r="F139" s="10">
        <f>TODAY()+224</f>
        <v>44519.36735597222</v>
      </c>
      <c r="G139" s="10">
        <f>TODAY()+286</f>
        <v>44581.36735597222</v>
      </c>
      <c r="H139" t="s">
        <v>0</v>
      </c>
      <c r="I139">
        <v>0</v>
      </c>
      <c r="J139">
        <v>360</v>
      </c>
      <c r="K139">
        <v>0</v>
      </c>
      <c r="L139">
        <v>0</v>
      </c>
      <c r="M139" t="s">
        <v>23</v>
      </c>
      <c r="N139" t="s">
        <v>24</v>
      </c>
      <c r="O139" t="s">
        <v>0</v>
      </c>
      <c r="P139">
        <v>0</v>
      </c>
      <c r="Q139">
        <v>0</v>
      </c>
    </row>
    <row r="140" spans="1:17" x14ac:dyDescent="0.25">
      <c r="A140" s="9" t="s">
        <v>0</v>
      </c>
      <c r="B140" t="s">
        <v>287</v>
      </c>
      <c r="C140" t="s">
        <v>0</v>
      </c>
      <c r="D140" t="s">
        <v>288</v>
      </c>
      <c r="E140" t="s">
        <v>0</v>
      </c>
      <c r="F140" s="10">
        <f>TODAY()+225</f>
        <v>44520.36735597222</v>
      </c>
      <c r="G140" s="10">
        <f>TODAY()+287</f>
        <v>44582.36735597222</v>
      </c>
      <c r="H140" t="s">
        <v>0</v>
      </c>
      <c r="I140">
        <v>0</v>
      </c>
      <c r="J140">
        <v>360</v>
      </c>
      <c r="K140">
        <v>0</v>
      </c>
      <c r="L140">
        <v>0</v>
      </c>
      <c r="M140" t="s">
        <v>23</v>
      </c>
      <c r="N140" t="s">
        <v>24</v>
      </c>
      <c r="O140" t="s">
        <v>0</v>
      </c>
      <c r="P140">
        <v>0</v>
      </c>
      <c r="Q140">
        <v>0</v>
      </c>
    </row>
    <row r="141" spans="1:17" x14ac:dyDescent="0.25">
      <c r="A141" s="9" t="s">
        <v>0</v>
      </c>
      <c r="B141" t="s">
        <v>289</v>
      </c>
      <c r="C141" t="s">
        <v>0</v>
      </c>
      <c r="D141" t="s">
        <v>290</v>
      </c>
      <c r="E141" t="s">
        <v>0</v>
      </c>
      <c r="F141" s="10">
        <f>TODAY()+228</f>
        <v>44523.36735598379</v>
      </c>
      <c r="G141" s="10">
        <f>TODAY()+288</f>
        <v>44583.36735598379</v>
      </c>
      <c r="H141" t="s">
        <v>0</v>
      </c>
      <c r="I141">
        <v>0</v>
      </c>
      <c r="J141">
        <v>360</v>
      </c>
      <c r="K141">
        <v>0</v>
      </c>
      <c r="L141">
        <v>0</v>
      </c>
      <c r="M141" t="s">
        <v>23</v>
      </c>
      <c r="N141" t="s">
        <v>24</v>
      </c>
      <c r="O141" t="s">
        <v>0</v>
      </c>
      <c r="P141">
        <v>0</v>
      </c>
      <c r="Q141">
        <v>0</v>
      </c>
    </row>
    <row r="142" spans="1:17" x14ac:dyDescent="0.25">
      <c r="A142" s="9" t="s">
        <v>0</v>
      </c>
      <c r="B142" t="s">
        <v>291</v>
      </c>
      <c r="C142" t="s">
        <v>0</v>
      </c>
      <c r="D142" t="s">
        <v>292</v>
      </c>
      <c r="E142" t="s">
        <v>0</v>
      </c>
      <c r="F142" s="10">
        <f>TODAY()+228</f>
        <v>44523.36735598379</v>
      </c>
      <c r="G142" s="10">
        <f>TODAY()+288</f>
        <v>44583.36735598379</v>
      </c>
      <c r="H142" t="s">
        <v>0</v>
      </c>
      <c r="I142">
        <v>0</v>
      </c>
      <c r="J142">
        <v>360</v>
      </c>
      <c r="K142">
        <v>0</v>
      </c>
      <c r="L142">
        <v>0</v>
      </c>
      <c r="M142" t="s">
        <v>23</v>
      </c>
      <c r="N142" t="s">
        <v>24</v>
      </c>
      <c r="O142" t="s">
        <v>0</v>
      </c>
      <c r="P142">
        <v>0</v>
      </c>
      <c r="Q142">
        <v>0</v>
      </c>
    </row>
    <row r="143" spans="1:17" x14ac:dyDescent="0.25">
      <c r="A143" s="9" t="s">
        <v>0</v>
      </c>
      <c r="B143" t="s">
        <v>293</v>
      </c>
      <c r="C143" t="s">
        <v>0</v>
      </c>
      <c r="D143" t="s">
        <v>294</v>
      </c>
      <c r="E143" t="s">
        <v>0</v>
      </c>
      <c r="F143" s="10">
        <f>TODAY()+228</f>
        <v>44523.36735598379</v>
      </c>
      <c r="G143" s="10">
        <f>TODAY()+288</f>
        <v>44583.36735598379</v>
      </c>
      <c r="H143" t="s">
        <v>0</v>
      </c>
      <c r="I143">
        <v>0</v>
      </c>
      <c r="J143">
        <v>360</v>
      </c>
      <c r="K143">
        <v>0</v>
      </c>
      <c r="L143">
        <v>0</v>
      </c>
      <c r="M143" t="s">
        <v>23</v>
      </c>
      <c r="N143" t="s">
        <v>24</v>
      </c>
      <c r="O143" t="s">
        <v>0</v>
      </c>
      <c r="P143">
        <v>0</v>
      </c>
      <c r="Q143">
        <v>0</v>
      </c>
    </row>
    <row r="144" spans="1:17" x14ac:dyDescent="0.25">
      <c r="A144" s="9" t="s">
        <v>0</v>
      </c>
      <c r="B144" t="s">
        <v>295</v>
      </c>
      <c r="C144" t="s">
        <v>0</v>
      </c>
      <c r="D144" t="s">
        <v>296</v>
      </c>
      <c r="E144" t="s">
        <v>0</v>
      </c>
      <c r="F144" s="10">
        <f>TODAY()+229</f>
        <v>44524.36735598379</v>
      </c>
      <c r="G144" s="10">
        <f>TODAY()+291</f>
        <v>44586.36735598379</v>
      </c>
      <c r="H144" t="s">
        <v>0</v>
      </c>
      <c r="I144">
        <v>0</v>
      </c>
      <c r="J144">
        <v>360</v>
      </c>
      <c r="K144">
        <v>0</v>
      </c>
      <c r="L144">
        <v>0</v>
      </c>
      <c r="M144" t="s">
        <v>23</v>
      </c>
      <c r="N144" t="s">
        <v>24</v>
      </c>
      <c r="O144" t="s">
        <v>0</v>
      </c>
      <c r="P144">
        <v>0</v>
      </c>
      <c r="Q144">
        <v>0</v>
      </c>
    </row>
    <row r="145" spans="1:17" x14ac:dyDescent="0.25">
      <c r="A145" s="6" t="s">
        <v>0</v>
      </c>
      <c r="B145" s="7" t="s">
        <v>297</v>
      </c>
      <c r="C145" s="7" t="s">
        <v>298</v>
      </c>
      <c r="D145" s="7"/>
      <c r="E145" s="7" t="s">
        <v>0</v>
      </c>
      <c r="F145" s="8">
        <f>TODAY()+231</f>
        <v>44526.36735598379</v>
      </c>
      <c r="G145" s="8">
        <f>TODAY()+294</f>
        <v>44589.36735598379</v>
      </c>
      <c r="H145" s="7" t="s">
        <v>0</v>
      </c>
      <c r="I145" s="7">
        <v>0</v>
      </c>
      <c r="J145" s="7">
        <v>368</v>
      </c>
      <c r="K145" s="7">
        <v>0</v>
      </c>
      <c r="L145" s="7">
        <v>0</v>
      </c>
      <c r="M145" s="7" t="s">
        <v>0</v>
      </c>
      <c r="N145" s="7" t="s">
        <v>0</v>
      </c>
      <c r="O145" s="7" t="s">
        <v>0</v>
      </c>
      <c r="P145" s="7">
        <v>0</v>
      </c>
      <c r="Q145" s="7">
        <v>0</v>
      </c>
    </row>
    <row r="146" spans="1:17" x14ac:dyDescent="0.25">
      <c r="A146" s="9" t="s">
        <v>0</v>
      </c>
      <c r="B146" t="s">
        <v>299</v>
      </c>
      <c r="C146" t="s">
        <v>0</v>
      </c>
      <c r="D146" t="s">
        <v>300</v>
      </c>
      <c r="E146" t="s">
        <v>0</v>
      </c>
      <c r="F146" s="10">
        <f>TODAY()+231</f>
        <v>44526.367355995375</v>
      </c>
      <c r="G146" s="10">
        <f>TODAY()+293</f>
        <v>44588.367355995375</v>
      </c>
      <c r="H146" t="s">
        <v>0</v>
      </c>
      <c r="I146">
        <v>0</v>
      </c>
      <c r="J146">
        <v>360</v>
      </c>
      <c r="K146">
        <v>0</v>
      </c>
      <c r="L146">
        <v>0</v>
      </c>
      <c r="M146" t="s">
        <v>23</v>
      </c>
      <c r="N146" t="s">
        <v>24</v>
      </c>
      <c r="O146" t="s">
        <v>0</v>
      </c>
      <c r="P146">
        <v>0</v>
      </c>
      <c r="Q146">
        <v>0</v>
      </c>
    </row>
    <row r="147" spans="1:17" x14ac:dyDescent="0.25">
      <c r="A147" s="9" t="s">
        <v>0</v>
      </c>
      <c r="B147" t="s">
        <v>301</v>
      </c>
      <c r="C147" t="s">
        <v>0</v>
      </c>
      <c r="D147" t="s">
        <v>302</v>
      </c>
      <c r="E147" t="s">
        <v>0</v>
      </c>
      <c r="F147" s="10">
        <f>TODAY()+232</f>
        <v>44527.367355995375</v>
      </c>
      <c r="G147" s="10">
        <f>TODAY()+294</f>
        <v>44589.367355995375</v>
      </c>
      <c r="H147" t="s">
        <v>0</v>
      </c>
      <c r="I147">
        <v>0</v>
      </c>
      <c r="J147">
        <v>360</v>
      </c>
      <c r="K147">
        <v>0</v>
      </c>
      <c r="L147">
        <v>0</v>
      </c>
      <c r="M147" t="s">
        <v>23</v>
      </c>
      <c r="N147" t="s">
        <v>24</v>
      </c>
      <c r="O147" t="s">
        <v>0</v>
      </c>
      <c r="P147">
        <v>0</v>
      </c>
      <c r="Q147">
        <v>0</v>
      </c>
    </row>
    <row r="148" spans="1:17" x14ac:dyDescent="0.25">
      <c r="A148" s="9" t="s">
        <v>0</v>
      </c>
      <c r="B148" t="s">
        <v>303</v>
      </c>
      <c r="C148" t="s">
        <v>304</v>
      </c>
      <c r="D148"/>
      <c r="E148" t="s">
        <v>0</v>
      </c>
      <c r="F148" s="10">
        <f>TODAY()+235</f>
        <v>44530.367355995375</v>
      </c>
      <c r="G148" s="10">
        <f>TODAY()+295</f>
        <v>44590.367355995375</v>
      </c>
      <c r="H148" t="s">
        <v>0</v>
      </c>
      <c r="I148">
        <v>0</v>
      </c>
      <c r="J148">
        <v>360</v>
      </c>
      <c r="K148">
        <v>0</v>
      </c>
      <c r="L148">
        <v>0</v>
      </c>
      <c r="M148" t="s">
        <v>23</v>
      </c>
      <c r="N148" t="s">
        <v>24</v>
      </c>
      <c r="O148" t="s">
        <v>0</v>
      </c>
      <c r="P148">
        <v>0</v>
      </c>
      <c r="Q148">
        <v>0</v>
      </c>
    </row>
    <row r="149" spans="1:17" x14ac:dyDescent="0.25">
      <c r="A149" s="6" t="s">
        <v>0</v>
      </c>
      <c r="B149" s="7" t="s">
        <v>305</v>
      </c>
      <c r="C149" s="7" t="s">
        <v>306</v>
      </c>
      <c r="D149" s="7"/>
      <c r="E149" s="7" t="s">
        <v>0</v>
      </c>
      <c r="F149" s="8">
        <f>TODAY()+235</f>
        <v>44530.36735601852</v>
      </c>
      <c r="G149" s="8">
        <f>TODAY()+301</f>
        <v>44596.36735601852</v>
      </c>
      <c r="H149" s="7" t="s">
        <v>0</v>
      </c>
      <c r="I149" s="7">
        <v>0</v>
      </c>
      <c r="J149" s="7">
        <v>392</v>
      </c>
      <c r="K149" s="7">
        <v>0</v>
      </c>
      <c r="L149" s="7">
        <v>0</v>
      </c>
      <c r="M149" s="7" t="s">
        <v>0</v>
      </c>
      <c r="N149" s="7" t="s">
        <v>0</v>
      </c>
      <c r="O149" s="7" t="s">
        <v>0</v>
      </c>
      <c r="P149" s="7">
        <v>0</v>
      </c>
      <c r="Q149" s="7">
        <v>0</v>
      </c>
    </row>
    <row r="150" spans="1:17" x14ac:dyDescent="0.25">
      <c r="A150" s="9" t="s">
        <v>0</v>
      </c>
      <c r="B150" t="s">
        <v>307</v>
      </c>
      <c r="C150" t="s">
        <v>0</v>
      </c>
      <c r="D150" t="s">
        <v>308</v>
      </c>
      <c r="E150" t="s">
        <v>0</v>
      </c>
      <c r="F150" s="10">
        <f>TODAY()+235</f>
        <v>44530.36735601852</v>
      </c>
      <c r="G150" s="10">
        <f>TODAY()+295</f>
        <v>44590.36735601852</v>
      </c>
      <c r="H150" t="s">
        <v>0</v>
      </c>
      <c r="I150">
        <v>0</v>
      </c>
      <c r="J150">
        <v>360</v>
      </c>
      <c r="K150">
        <v>0</v>
      </c>
      <c r="L150">
        <v>0</v>
      </c>
      <c r="M150" t="s">
        <v>23</v>
      </c>
      <c r="N150" t="s">
        <v>24</v>
      </c>
      <c r="O150" t="s">
        <v>0</v>
      </c>
      <c r="P150">
        <v>0</v>
      </c>
      <c r="Q150">
        <v>0</v>
      </c>
    </row>
    <row r="151" spans="1:17" x14ac:dyDescent="0.25">
      <c r="A151" s="9" t="s">
        <v>0</v>
      </c>
      <c r="B151" t="s">
        <v>309</v>
      </c>
      <c r="C151" t="s">
        <v>0</v>
      </c>
      <c r="D151" t="s">
        <v>310</v>
      </c>
      <c r="E151" t="s">
        <v>0</v>
      </c>
      <c r="F151" s="10">
        <f>TODAY()+236</f>
        <v>44531.367356030096</v>
      </c>
      <c r="G151" s="10">
        <f>TODAY()+298</f>
        <v>44593.367356030096</v>
      </c>
      <c r="H151" t="s">
        <v>0</v>
      </c>
      <c r="I151">
        <v>0</v>
      </c>
      <c r="J151">
        <v>360</v>
      </c>
      <c r="K151">
        <v>0</v>
      </c>
      <c r="L151">
        <v>0</v>
      </c>
      <c r="M151" t="s">
        <v>23</v>
      </c>
      <c r="N151" t="s">
        <v>24</v>
      </c>
      <c r="O151" t="s">
        <v>0</v>
      </c>
      <c r="P151">
        <v>0</v>
      </c>
      <c r="Q151">
        <v>0</v>
      </c>
    </row>
    <row r="152" spans="1:17" x14ac:dyDescent="0.25">
      <c r="A152" s="9" t="s">
        <v>0</v>
      </c>
      <c r="B152" t="s">
        <v>311</v>
      </c>
      <c r="C152" t="s">
        <v>0</v>
      </c>
      <c r="D152" t="s">
        <v>312</v>
      </c>
      <c r="E152" t="s">
        <v>0</v>
      </c>
      <c r="F152" s="10">
        <f>TODAY()+237</f>
        <v>44532.367356030096</v>
      </c>
      <c r="G152" s="10">
        <f>TODAY()+299</f>
        <v>44594.367356030096</v>
      </c>
      <c r="H152" t="s">
        <v>0</v>
      </c>
      <c r="I152">
        <v>0</v>
      </c>
      <c r="J152">
        <v>360</v>
      </c>
      <c r="K152">
        <v>0</v>
      </c>
      <c r="L152">
        <v>0</v>
      </c>
      <c r="M152" t="s">
        <v>23</v>
      </c>
      <c r="N152" t="s">
        <v>24</v>
      </c>
      <c r="O152" t="s">
        <v>0</v>
      </c>
      <c r="P152">
        <v>0</v>
      </c>
      <c r="Q152">
        <v>0</v>
      </c>
    </row>
    <row r="153" spans="1:17" x14ac:dyDescent="0.25">
      <c r="A153" s="9" t="s">
        <v>0</v>
      </c>
      <c r="B153" t="s">
        <v>313</v>
      </c>
      <c r="C153" t="s">
        <v>0</v>
      </c>
      <c r="D153" t="s">
        <v>314</v>
      </c>
      <c r="E153" t="s">
        <v>0</v>
      </c>
      <c r="F153" s="10">
        <f>TODAY()+238</f>
        <v>44533.367356030096</v>
      </c>
      <c r="G153" s="10">
        <f>TODAY()+300</f>
        <v>44595.367356030096</v>
      </c>
      <c r="H153" t="s">
        <v>0</v>
      </c>
      <c r="I153">
        <v>0</v>
      </c>
      <c r="J153">
        <v>360</v>
      </c>
      <c r="K153">
        <v>0</v>
      </c>
      <c r="L153">
        <v>0</v>
      </c>
      <c r="M153" t="s">
        <v>23</v>
      </c>
      <c r="N153" t="s">
        <v>24</v>
      </c>
      <c r="O153" t="s">
        <v>0</v>
      </c>
      <c r="P153">
        <v>0</v>
      </c>
      <c r="Q153">
        <v>0</v>
      </c>
    </row>
    <row r="154" spans="1:17" x14ac:dyDescent="0.25">
      <c r="A154" s="9" t="s">
        <v>0</v>
      </c>
      <c r="B154" t="s">
        <v>315</v>
      </c>
      <c r="C154" t="s">
        <v>0</v>
      </c>
      <c r="D154" t="s">
        <v>316</v>
      </c>
      <c r="E154" t="s">
        <v>0</v>
      </c>
      <c r="F154" s="10">
        <f>TODAY()+239</f>
        <v>44534.367356030096</v>
      </c>
      <c r="G154" s="10">
        <f>TODAY()+301</f>
        <v>44596.367356030096</v>
      </c>
      <c r="H154" t="s">
        <v>0</v>
      </c>
      <c r="I154">
        <v>0</v>
      </c>
      <c r="J154">
        <v>360</v>
      </c>
      <c r="K154">
        <v>0</v>
      </c>
      <c r="L154">
        <v>0</v>
      </c>
      <c r="M154" t="s">
        <v>23</v>
      </c>
      <c r="N154" t="s">
        <v>24</v>
      </c>
      <c r="O154" t="s">
        <v>0</v>
      </c>
      <c r="P154">
        <v>0</v>
      </c>
      <c r="Q154">
        <v>0</v>
      </c>
    </row>
    <row r="155" spans="1:17" x14ac:dyDescent="0.25">
      <c r="A155" s="9" t="s">
        <v>0</v>
      </c>
      <c r="B155" t="s">
        <v>317</v>
      </c>
      <c r="C155" t="s">
        <v>318</v>
      </c>
      <c r="D155"/>
      <c r="E155" t="s">
        <v>0</v>
      </c>
      <c r="F155" s="10">
        <f>TODAY()+242</f>
        <v>44537.367356030096</v>
      </c>
      <c r="G155" s="10">
        <f>TODAY()+302</f>
        <v>44597.367356030096</v>
      </c>
      <c r="H155" t="s">
        <v>0</v>
      </c>
      <c r="I155">
        <v>0</v>
      </c>
      <c r="J155">
        <v>360</v>
      </c>
      <c r="K155">
        <v>0</v>
      </c>
      <c r="L155">
        <v>0</v>
      </c>
      <c r="M155" t="s">
        <v>23</v>
      </c>
      <c r="N155" t="s">
        <v>24</v>
      </c>
      <c r="O155" t="s">
        <v>0</v>
      </c>
      <c r="P155">
        <v>0</v>
      </c>
      <c r="Q155">
        <v>0</v>
      </c>
    </row>
    <row r="156" spans="1:17" x14ac:dyDescent="0.25">
      <c r="A156" s="6" t="s">
        <v>0</v>
      </c>
      <c r="B156" s="7" t="s">
        <v>319</v>
      </c>
      <c r="C156" s="7" t="s">
        <v>320</v>
      </c>
      <c r="D156" s="7"/>
      <c r="E156" s="7" t="s">
        <v>0</v>
      </c>
      <c r="F156" s="8">
        <f>TODAY()+242</f>
        <v>44537.367356041665</v>
      </c>
      <c r="G156" s="8">
        <f>TODAY()+309</f>
        <v>44604.367356041665</v>
      </c>
      <c r="H156" s="7" t="s">
        <v>0</v>
      </c>
      <c r="I156" s="7">
        <v>0</v>
      </c>
      <c r="J156" s="7">
        <v>400</v>
      </c>
      <c r="K156" s="7">
        <v>0</v>
      </c>
      <c r="L156" s="7">
        <v>0</v>
      </c>
      <c r="M156" s="7" t="s">
        <v>0</v>
      </c>
      <c r="N156" s="7" t="s">
        <v>0</v>
      </c>
      <c r="O156" s="7" t="s">
        <v>0</v>
      </c>
      <c r="P156" s="7">
        <v>0</v>
      </c>
      <c r="Q156" s="7">
        <v>0</v>
      </c>
    </row>
    <row r="157" spans="1:17" x14ac:dyDescent="0.25">
      <c r="A157" s="9" t="s">
        <v>0</v>
      </c>
      <c r="B157" t="s">
        <v>321</v>
      </c>
      <c r="C157" t="s">
        <v>0</v>
      </c>
      <c r="D157" t="s">
        <v>322</v>
      </c>
      <c r="E157" t="s">
        <v>0</v>
      </c>
      <c r="F157" s="10">
        <f>TODAY()+242</f>
        <v>44537.367356041665</v>
      </c>
      <c r="G157" s="10">
        <f>TODAY()+302</f>
        <v>44597.367356041665</v>
      </c>
      <c r="H157" t="s">
        <v>0</v>
      </c>
      <c r="I157">
        <v>0</v>
      </c>
      <c r="J157">
        <v>360</v>
      </c>
      <c r="K157">
        <v>0</v>
      </c>
      <c r="L157">
        <v>0</v>
      </c>
      <c r="M157" t="s">
        <v>23</v>
      </c>
      <c r="N157" t="s">
        <v>24</v>
      </c>
      <c r="O157" t="s">
        <v>0</v>
      </c>
      <c r="P157">
        <v>0</v>
      </c>
      <c r="Q157">
        <v>0</v>
      </c>
    </row>
    <row r="158" spans="1:17" x14ac:dyDescent="0.25">
      <c r="A158" s="9" t="s">
        <v>0</v>
      </c>
      <c r="B158" t="s">
        <v>323</v>
      </c>
      <c r="C158" t="s">
        <v>0</v>
      </c>
      <c r="D158" t="s">
        <v>324</v>
      </c>
      <c r="E158" t="s">
        <v>0</v>
      </c>
      <c r="F158" s="10">
        <f>TODAY()+243</f>
        <v>44538.367356041665</v>
      </c>
      <c r="G158" s="10">
        <f>TODAY()+305</f>
        <v>44600.367356041665</v>
      </c>
      <c r="H158" t="s">
        <v>0</v>
      </c>
      <c r="I158">
        <v>0</v>
      </c>
      <c r="J158">
        <v>360</v>
      </c>
      <c r="K158">
        <v>0</v>
      </c>
      <c r="L158">
        <v>0</v>
      </c>
      <c r="M158" t="s">
        <v>23</v>
      </c>
      <c r="N158" t="s">
        <v>24</v>
      </c>
      <c r="O158" t="s">
        <v>0</v>
      </c>
      <c r="P158">
        <v>0</v>
      </c>
      <c r="Q158">
        <v>0</v>
      </c>
    </row>
    <row r="159" spans="1:17" x14ac:dyDescent="0.25">
      <c r="A159" s="9" t="s">
        <v>0</v>
      </c>
      <c r="B159" t="s">
        <v>325</v>
      </c>
      <c r="C159" t="s">
        <v>0</v>
      </c>
      <c r="D159" t="s">
        <v>326</v>
      </c>
      <c r="E159" t="s">
        <v>0</v>
      </c>
      <c r="F159" s="10">
        <f>TODAY()+244</f>
        <v>44539.367356041665</v>
      </c>
      <c r="G159" s="10">
        <f>TODAY()+306</f>
        <v>44601.367356041665</v>
      </c>
      <c r="H159" t="s">
        <v>0</v>
      </c>
      <c r="I159">
        <v>0</v>
      </c>
      <c r="J159">
        <v>360</v>
      </c>
      <c r="K159">
        <v>0</v>
      </c>
      <c r="L159">
        <v>0</v>
      </c>
      <c r="M159" t="s">
        <v>23</v>
      </c>
      <c r="N159" t="s">
        <v>24</v>
      </c>
      <c r="O159" t="s">
        <v>0</v>
      </c>
      <c r="P159">
        <v>0</v>
      </c>
      <c r="Q159">
        <v>0</v>
      </c>
    </row>
    <row r="160" spans="1:17" x14ac:dyDescent="0.25">
      <c r="A160" s="9" t="s">
        <v>0</v>
      </c>
      <c r="B160" t="s">
        <v>327</v>
      </c>
      <c r="C160" t="s">
        <v>0</v>
      </c>
      <c r="D160" t="s">
        <v>328</v>
      </c>
      <c r="E160" t="s">
        <v>0</v>
      </c>
      <c r="F160" s="10">
        <f>TODAY()+245</f>
        <v>44540.367356041665</v>
      </c>
      <c r="G160" s="10">
        <f>TODAY()+307</f>
        <v>44602.367356041665</v>
      </c>
      <c r="H160" t="s">
        <v>0</v>
      </c>
      <c r="I160">
        <v>0</v>
      </c>
      <c r="J160">
        <v>360</v>
      </c>
      <c r="K160">
        <v>0</v>
      </c>
      <c r="L160">
        <v>0</v>
      </c>
      <c r="M160" t="s">
        <v>23</v>
      </c>
      <c r="N160" t="s">
        <v>24</v>
      </c>
      <c r="O160" t="s">
        <v>0</v>
      </c>
      <c r="P160">
        <v>0</v>
      </c>
      <c r="Q160">
        <v>0</v>
      </c>
    </row>
    <row r="161" spans="1:17" x14ac:dyDescent="0.25">
      <c r="A161" s="9" t="s">
        <v>0</v>
      </c>
      <c r="B161" t="s">
        <v>329</v>
      </c>
      <c r="C161" t="s">
        <v>0</v>
      </c>
      <c r="D161" t="s">
        <v>330</v>
      </c>
      <c r="E161" t="s">
        <v>0</v>
      </c>
      <c r="F161" s="10">
        <f>TODAY()+246</f>
        <v>44541.36735605324</v>
      </c>
      <c r="G161" s="10">
        <f>TODAY()+308</f>
        <v>44603.36735605324</v>
      </c>
      <c r="H161" t="s">
        <v>0</v>
      </c>
      <c r="I161">
        <v>0</v>
      </c>
      <c r="J161">
        <v>360</v>
      </c>
      <c r="K161">
        <v>0</v>
      </c>
      <c r="L161">
        <v>0</v>
      </c>
      <c r="M161" t="s">
        <v>23</v>
      </c>
      <c r="N161" t="s">
        <v>24</v>
      </c>
      <c r="O161" t="s">
        <v>0</v>
      </c>
      <c r="P161">
        <v>0</v>
      </c>
      <c r="Q161">
        <v>0</v>
      </c>
    </row>
    <row r="162" spans="1:17" x14ac:dyDescent="0.25">
      <c r="A162" s="9" t="s">
        <v>0</v>
      </c>
      <c r="B162" t="s">
        <v>331</v>
      </c>
      <c r="C162" t="s">
        <v>0</v>
      </c>
      <c r="D162" t="s">
        <v>332</v>
      </c>
      <c r="E162" t="s">
        <v>0</v>
      </c>
      <c r="F162" s="10">
        <f>TODAY()+249</f>
        <v>44544.36735605324</v>
      </c>
      <c r="G162" s="10">
        <f>TODAY()+309</f>
        <v>44604.36735605324</v>
      </c>
      <c r="H162" t="s">
        <v>0</v>
      </c>
      <c r="I162">
        <v>0</v>
      </c>
      <c r="J162">
        <v>360</v>
      </c>
      <c r="K162">
        <v>0</v>
      </c>
      <c r="L162">
        <v>0</v>
      </c>
      <c r="M162" t="s">
        <v>23</v>
      </c>
      <c r="N162" t="s">
        <v>24</v>
      </c>
      <c r="O162" t="s">
        <v>0</v>
      </c>
      <c r="P162">
        <v>0</v>
      </c>
      <c r="Q162">
        <v>0</v>
      </c>
    </row>
    <row r="163" spans="1:17" x14ac:dyDescent="0.25">
      <c r="A163" s="9" t="s">
        <v>0</v>
      </c>
      <c r="B163" t="s">
        <v>333</v>
      </c>
      <c r="C163" t="s">
        <v>0</v>
      </c>
      <c r="D163" t="s">
        <v>334</v>
      </c>
      <c r="E163" t="s">
        <v>0</v>
      </c>
      <c r="F163" s="10">
        <f>TODAY()+249</f>
        <v>44544.36735605324</v>
      </c>
      <c r="G163" s="10">
        <f>TODAY()+309</f>
        <v>44604.36735605324</v>
      </c>
      <c r="H163" t="s">
        <v>0</v>
      </c>
      <c r="I163">
        <v>0</v>
      </c>
      <c r="J163">
        <v>360</v>
      </c>
      <c r="K163">
        <v>0</v>
      </c>
      <c r="L163">
        <v>0</v>
      </c>
      <c r="M163" t="s">
        <v>23</v>
      </c>
      <c r="N163" t="s">
        <v>24</v>
      </c>
      <c r="O163" t="s">
        <v>0</v>
      </c>
      <c r="P163">
        <v>0</v>
      </c>
      <c r="Q163">
        <v>0</v>
      </c>
    </row>
    <row r="164" spans="1:17" x14ac:dyDescent="0.25">
      <c r="A164" s="9" t="s">
        <v>0</v>
      </c>
      <c r="B164" t="s">
        <v>335</v>
      </c>
      <c r="C164" t="s">
        <v>0</v>
      </c>
      <c r="D164" t="s">
        <v>336</v>
      </c>
      <c r="E164" t="s">
        <v>0</v>
      </c>
      <c r="F164" s="10">
        <f>TODAY()+249</f>
        <v>44544.36735605324</v>
      </c>
      <c r="G164" s="10">
        <f>TODAY()+309</f>
        <v>44604.36735605324</v>
      </c>
      <c r="H164" t="s">
        <v>0</v>
      </c>
      <c r="I164">
        <v>0</v>
      </c>
      <c r="J164">
        <v>360</v>
      </c>
      <c r="K164">
        <v>0</v>
      </c>
      <c r="L164">
        <v>0</v>
      </c>
      <c r="M164" t="s">
        <v>23</v>
      </c>
      <c r="N164" t="s">
        <v>24</v>
      </c>
      <c r="O164" t="s">
        <v>0</v>
      </c>
      <c r="P164">
        <v>0</v>
      </c>
      <c r="Q164">
        <v>0</v>
      </c>
    </row>
    <row r="165" spans="1:17" x14ac:dyDescent="0.25">
      <c r="A165" s="6" t="s">
        <v>0</v>
      </c>
      <c r="B165" s="7" t="s">
        <v>337</v>
      </c>
      <c r="C165" s="7" t="s">
        <v>338</v>
      </c>
      <c r="D165" s="7"/>
      <c r="E165" s="7" t="s">
        <v>0</v>
      </c>
      <c r="F165" s="8">
        <f>TODAY()+251</f>
        <v>44546.36735605324</v>
      </c>
      <c r="G165" s="8">
        <f>TODAY()+316</f>
        <v>44611.36735605324</v>
      </c>
      <c r="H165" s="7" t="s">
        <v>0</v>
      </c>
      <c r="I165" s="7">
        <v>0</v>
      </c>
      <c r="J165" s="7">
        <v>384</v>
      </c>
      <c r="K165" s="7">
        <v>0</v>
      </c>
      <c r="L165" s="7">
        <v>0</v>
      </c>
      <c r="M165" s="7" t="s">
        <v>0</v>
      </c>
      <c r="N165" s="7" t="s">
        <v>0</v>
      </c>
      <c r="O165" s="7" t="s">
        <v>0</v>
      </c>
      <c r="P165" s="7">
        <v>0</v>
      </c>
      <c r="Q165" s="7">
        <v>0</v>
      </c>
    </row>
    <row r="166" spans="1:17" x14ac:dyDescent="0.25">
      <c r="A166" s="9" t="s">
        <v>0</v>
      </c>
      <c r="B166" t="s">
        <v>339</v>
      </c>
      <c r="C166" t="s">
        <v>0</v>
      </c>
      <c r="D166" t="s">
        <v>340</v>
      </c>
      <c r="E166" t="s">
        <v>0</v>
      </c>
      <c r="F166" s="10">
        <f>TODAY()+251</f>
        <v>44546.36735605324</v>
      </c>
      <c r="G166" s="10">
        <f>TODAY()+313</f>
        <v>44608.36735606482</v>
      </c>
      <c r="H166" t="s">
        <v>0</v>
      </c>
      <c r="I166">
        <v>0</v>
      </c>
      <c r="J166">
        <v>360</v>
      </c>
      <c r="K166">
        <v>0</v>
      </c>
      <c r="L166">
        <v>0</v>
      </c>
      <c r="M166" t="s">
        <v>23</v>
      </c>
      <c r="N166" t="s">
        <v>24</v>
      </c>
      <c r="O166" t="s">
        <v>0</v>
      </c>
      <c r="P166">
        <v>0</v>
      </c>
      <c r="Q166">
        <v>0</v>
      </c>
    </row>
    <row r="167" spans="1:17" x14ac:dyDescent="0.25">
      <c r="A167" s="9" t="s">
        <v>0</v>
      </c>
      <c r="B167" t="s">
        <v>341</v>
      </c>
      <c r="C167" t="s">
        <v>0</v>
      </c>
      <c r="D167" t="s">
        <v>342</v>
      </c>
      <c r="E167" t="s">
        <v>0</v>
      </c>
      <c r="F167" s="10">
        <f>TODAY()+252</f>
        <v>44547.36735606482</v>
      </c>
      <c r="G167" s="10">
        <f>TODAY()+314</f>
        <v>44609.36735606482</v>
      </c>
      <c r="H167" t="s">
        <v>0</v>
      </c>
      <c r="I167">
        <v>0</v>
      </c>
      <c r="J167">
        <v>360</v>
      </c>
      <c r="K167">
        <v>0</v>
      </c>
      <c r="L167">
        <v>0</v>
      </c>
      <c r="M167" t="s">
        <v>23</v>
      </c>
      <c r="N167" t="s">
        <v>24</v>
      </c>
      <c r="O167" t="s">
        <v>0</v>
      </c>
      <c r="P167">
        <v>0</v>
      </c>
      <c r="Q167">
        <v>0</v>
      </c>
    </row>
    <row r="168" spans="1:17" x14ac:dyDescent="0.25">
      <c r="A168" s="9" t="s">
        <v>0</v>
      </c>
      <c r="B168" t="s">
        <v>343</v>
      </c>
      <c r="C168" t="s">
        <v>0</v>
      </c>
      <c r="D168" t="s">
        <v>344</v>
      </c>
      <c r="E168" t="s">
        <v>0</v>
      </c>
      <c r="F168" s="10">
        <f>TODAY()+253</f>
        <v>44548.36735606482</v>
      </c>
      <c r="G168" s="10">
        <f>TODAY()+315</f>
        <v>44610.36735606482</v>
      </c>
      <c r="H168" t="s">
        <v>0</v>
      </c>
      <c r="I168">
        <v>0</v>
      </c>
      <c r="J168">
        <v>360</v>
      </c>
      <c r="K168">
        <v>0</v>
      </c>
      <c r="L168">
        <v>0</v>
      </c>
      <c r="M168" t="s">
        <v>23</v>
      </c>
      <c r="N168" t="s">
        <v>24</v>
      </c>
      <c r="O168" t="s">
        <v>0</v>
      </c>
      <c r="P168">
        <v>0</v>
      </c>
      <c r="Q168">
        <v>0</v>
      </c>
    </row>
    <row r="169" spans="1:17" x14ac:dyDescent="0.25">
      <c r="A169" s="9" t="s">
        <v>0</v>
      </c>
      <c r="B169" t="s">
        <v>345</v>
      </c>
      <c r="C169" t="s">
        <v>0</v>
      </c>
      <c r="D169" t="s">
        <v>346</v>
      </c>
      <c r="E169" t="s">
        <v>0</v>
      </c>
      <c r="F169" s="10">
        <f>TODAY()+256</f>
        <v>44551.36735606482</v>
      </c>
      <c r="G169" s="10">
        <f>TODAY()+316</f>
        <v>44611.367356076385</v>
      </c>
      <c r="H169" t="s">
        <v>0</v>
      </c>
      <c r="I169">
        <v>0</v>
      </c>
      <c r="J169">
        <v>360</v>
      </c>
      <c r="K169">
        <v>0</v>
      </c>
      <c r="L169">
        <v>0</v>
      </c>
      <c r="M169" t="s">
        <v>23</v>
      </c>
      <c r="N169" t="s">
        <v>24</v>
      </c>
      <c r="O169" t="s">
        <v>0</v>
      </c>
      <c r="P169">
        <v>0</v>
      </c>
      <c r="Q169">
        <v>0</v>
      </c>
    </row>
    <row r="170" spans="1:17" x14ac:dyDescent="0.25">
      <c r="A170" s="6" t="s">
        <v>0</v>
      </c>
      <c r="B170" s="7" t="s">
        <v>347</v>
      </c>
      <c r="C170" s="7" t="s">
        <v>348</v>
      </c>
      <c r="D170" s="7"/>
      <c r="E170" s="7" t="s">
        <v>0</v>
      </c>
      <c r="F170" s="8">
        <f>TODAY()+256</f>
        <v>44551.367356076385</v>
      </c>
      <c r="G170" s="8">
        <f>TODAY()+316</f>
        <v>44611.367356076385</v>
      </c>
      <c r="H170" s="7" t="s">
        <v>0</v>
      </c>
      <c r="I170" s="7">
        <v>0</v>
      </c>
      <c r="J170" s="7">
        <v>360</v>
      </c>
      <c r="K170" s="7">
        <v>0</v>
      </c>
      <c r="L170" s="7">
        <v>0</v>
      </c>
      <c r="M170" s="7" t="s">
        <v>0</v>
      </c>
      <c r="N170" s="7" t="s">
        <v>0</v>
      </c>
      <c r="O170" s="7" t="s">
        <v>0</v>
      </c>
      <c r="P170" s="7">
        <v>0</v>
      </c>
      <c r="Q170" s="7">
        <v>0</v>
      </c>
    </row>
    <row r="171" spans="1:17" x14ac:dyDescent="0.25">
      <c r="A171" s="9" t="s">
        <v>0</v>
      </c>
      <c r="B171" t="s">
        <v>349</v>
      </c>
      <c r="C171" t="s">
        <v>0</v>
      </c>
      <c r="D171" t="s">
        <v>350</v>
      </c>
      <c r="E171" t="s">
        <v>0</v>
      </c>
      <c r="F171" s="10">
        <f>TODAY()+256</f>
        <v>44551.367356076385</v>
      </c>
      <c r="G171" s="10">
        <f>TODAY()+316</f>
        <v>44611.367356076385</v>
      </c>
      <c r="H171" t="s">
        <v>0</v>
      </c>
      <c r="I171">
        <v>0</v>
      </c>
      <c r="J171">
        <v>360</v>
      </c>
      <c r="K171">
        <v>0</v>
      </c>
      <c r="L171">
        <v>0</v>
      </c>
      <c r="M171" t="s">
        <v>23</v>
      </c>
      <c r="N171" t="s">
        <v>24</v>
      </c>
      <c r="O171" t="s">
        <v>0</v>
      </c>
      <c r="P171">
        <v>0</v>
      </c>
      <c r="Q171">
        <v>0</v>
      </c>
    </row>
    <row r="172" spans="1:17" x14ac:dyDescent="0.25">
      <c r="A172" s="9" t="s">
        <v>0</v>
      </c>
      <c r="B172" t="s">
        <v>351</v>
      </c>
      <c r="C172" t="s">
        <v>352</v>
      </c>
      <c r="D172"/>
      <c r="E172" t="s">
        <v>0</v>
      </c>
      <c r="F172" s="10">
        <f>TODAY()+257</f>
        <v>44552.36735608796</v>
      </c>
      <c r="G172" s="10">
        <f>TODAY()+319</f>
        <v>44614.36735608796</v>
      </c>
      <c r="H172" t="s">
        <v>0</v>
      </c>
      <c r="I172">
        <v>0</v>
      </c>
      <c r="J172">
        <v>360</v>
      </c>
      <c r="K172">
        <v>0</v>
      </c>
      <c r="L172">
        <v>0</v>
      </c>
      <c r="M172" t="s">
        <v>23</v>
      </c>
      <c r="N172" t="s">
        <v>24</v>
      </c>
      <c r="O172" t="s">
        <v>0</v>
      </c>
      <c r="P172">
        <v>0</v>
      </c>
      <c r="Q172">
        <v>0</v>
      </c>
    </row>
    <row r="173" spans="1:17" x14ac:dyDescent="0.25">
      <c r="A173" s="9" t="s">
        <v>0</v>
      </c>
      <c r="B173" t="s">
        <v>353</v>
      </c>
      <c r="C173" t="s">
        <v>354</v>
      </c>
      <c r="D173"/>
      <c r="E173" t="s">
        <v>0</v>
      </c>
      <c r="F173" s="10">
        <f>TODAY()+258</f>
        <v>44553.36735608796</v>
      </c>
      <c r="G173" s="10">
        <f>TODAY()+320</f>
        <v>44615.36735608796</v>
      </c>
      <c r="H173" t="s">
        <v>0</v>
      </c>
      <c r="I173">
        <v>0</v>
      </c>
      <c r="J173">
        <v>360</v>
      </c>
      <c r="K173">
        <v>0</v>
      </c>
      <c r="L173">
        <v>0</v>
      </c>
      <c r="M173" t="s">
        <v>23</v>
      </c>
      <c r="N173" t="s">
        <v>24</v>
      </c>
      <c r="O173" t="s">
        <v>0</v>
      </c>
      <c r="P173">
        <v>0</v>
      </c>
      <c r="Q173">
        <v>0</v>
      </c>
    </row>
    <row r="174" spans="1:17" x14ac:dyDescent="0.25">
      <c r="A174" s="6" t="s">
        <v>0</v>
      </c>
      <c r="B174" s="7" t="s">
        <v>355</v>
      </c>
      <c r="C174" s="7" t="s">
        <v>356</v>
      </c>
      <c r="D174" s="7"/>
      <c r="E174" s="7" t="s">
        <v>0</v>
      </c>
      <c r="F174" s="8">
        <f>TODAY()+260</f>
        <v>44555.36735608796</v>
      </c>
      <c r="G174" s="8">
        <f>TODAY()+323</f>
        <v>44618.36735608796</v>
      </c>
      <c r="H174" s="7" t="s">
        <v>0</v>
      </c>
      <c r="I174" s="7">
        <v>0</v>
      </c>
      <c r="J174" s="7">
        <v>368</v>
      </c>
      <c r="K174" s="7">
        <v>0</v>
      </c>
      <c r="L174" s="7">
        <v>0</v>
      </c>
      <c r="M174" s="7" t="s">
        <v>0</v>
      </c>
      <c r="N174" s="7" t="s">
        <v>0</v>
      </c>
      <c r="O174" s="7" t="s">
        <v>0</v>
      </c>
      <c r="P174" s="7">
        <v>0</v>
      </c>
      <c r="Q174" s="7">
        <v>0</v>
      </c>
    </row>
    <row r="175" spans="1:17" x14ac:dyDescent="0.25">
      <c r="A175" s="9" t="s">
        <v>0</v>
      </c>
      <c r="B175" t="s">
        <v>357</v>
      </c>
      <c r="C175" t="s">
        <v>0</v>
      </c>
      <c r="D175" t="s">
        <v>358</v>
      </c>
      <c r="E175" t="s">
        <v>0</v>
      </c>
      <c r="F175" s="10">
        <f>TODAY()+260</f>
        <v>44555.36735608796</v>
      </c>
      <c r="G175" s="10">
        <f>TODAY()+322</f>
        <v>44617.36735608796</v>
      </c>
      <c r="H175" t="s">
        <v>0</v>
      </c>
      <c r="I175">
        <v>0</v>
      </c>
      <c r="J175">
        <v>360</v>
      </c>
      <c r="K175">
        <v>0</v>
      </c>
      <c r="L175">
        <v>0</v>
      </c>
      <c r="M175" t="s">
        <v>23</v>
      </c>
      <c r="N175" t="s">
        <v>24</v>
      </c>
      <c r="O175" t="s">
        <v>0</v>
      </c>
      <c r="P175">
        <v>0</v>
      </c>
      <c r="Q175">
        <v>0</v>
      </c>
    </row>
    <row r="176" spans="1:17" x14ac:dyDescent="0.25">
      <c r="A176" s="9" t="s">
        <v>0</v>
      </c>
      <c r="B176" t="s">
        <v>359</v>
      </c>
      <c r="C176" t="s">
        <v>0</v>
      </c>
      <c r="D176" t="s">
        <v>213</v>
      </c>
      <c r="E176" t="s">
        <v>0</v>
      </c>
      <c r="F176" s="10">
        <f>TODAY()+263</f>
        <v>44558.36735608796</v>
      </c>
      <c r="G176" s="10">
        <f>TODAY()+323</f>
        <v>44618.36735608796</v>
      </c>
      <c r="H176" t="s">
        <v>0</v>
      </c>
      <c r="I176">
        <v>0</v>
      </c>
      <c r="J176">
        <v>360</v>
      </c>
      <c r="K176">
        <v>0</v>
      </c>
      <c r="L176">
        <v>0</v>
      </c>
      <c r="M176" t="s">
        <v>23</v>
      </c>
      <c r="N176" t="s">
        <v>24</v>
      </c>
      <c r="O176" t="s">
        <v>0</v>
      </c>
      <c r="P176">
        <v>0</v>
      </c>
      <c r="Q176">
        <v>0</v>
      </c>
    </row>
    <row r="177" spans="1:17" x14ac:dyDescent="0.25">
      <c r="A177" s="9" t="s">
        <v>0</v>
      </c>
      <c r="B177" t="s">
        <v>360</v>
      </c>
      <c r="C177" t="s">
        <v>0</v>
      </c>
      <c r="D177" t="s">
        <v>205</v>
      </c>
      <c r="E177" t="s">
        <v>0</v>
      </c>
      <c r="F177" s="10">
        <f>TODAY()+263</f>
        <v>44558.36735609954</v>
      </c>
      <c r="G177" s="10">
        <f>TODAY()+323</f>
        <v>44618.36735609954</v>
      </c>
      <c r="H177" t="s">
        <v>0</v>
      </c>
      <c r="I177">
        <v>0</v>
      </c>
      <c r="J177">
        <v>360</v>
      </c>
      <c r="K177">
        <v>0</v>
      </c>
      <c r="L177">
        <v>0</v>
      </c>
      <c r="M177" t="s">
        <v>23</v>
      </c>
      <c r="N177" t="s">
        <v>24</v>
      </c>
      <c r="O177" t="s">
        <v>0</v>
      </c>
      <c r="P177">
        <v>0</v>
      </c>
      <c r="Q177">
        <v>0</v>
      </c>
    </row>
    <row r="178" spans="1:17" x14ac:dyDescent="0.25">
      <c r="A178" s="6" t="s">
        <v>0</v>
      </c>
      <c r="B178" s="7" t="s">
        <v>361</v>
      </c>
      <c r="C178" s="7" t="s">
        <v>362</v>
      </c>
      <c r="D178" s="7"/>
      <c r="E178" s="7" t="s">
        <v>0</v>
      </c>
      <c r="F178" s="8">
        <f>TODAY()+264</f>
        <v>44559.36735609954</v>
      </c>
      <c r="G178" s="8">
        <f>TODAY()+327</f>
        <v>44622.36735609954</v>
      </c>
      <c r="H178" s="7" t="s">
        <v>0</v>
      </c>
      <c r="I178" s="7">
        <v>0</v>
      </c>
      <c r="J178" s="7">
        <v>368</v>
      </c>
      <c r="K178" s="7">
        <v>0</v>
      </c>
      <c r="L178" s="7">
        <v>0</v>
      </c>
      <c r="M178" s="7" t="s">
        <v>0</v>
      </c>
      <c r="N178" s="7" t="s">
        <v>0</v>
      </c>
      <c r="O178" s="7" t="s">
        <v>0</v>
      </c>
      <c r="P178" s="7">
        <v>0</v>
      </c>
      <c r="Q178" s="7">
        <v>0</v>
      </c>
    </row>
    <row r="179" spans="1:17" x14ac:dyDescent="0.25">
      <c r="A179" s="9" t="s">
        <v>0</v>
      </c>
      <c r="B179" t="s">
        <v>363</v>
      </c>
      <c r="C179" t="s">
        <v>0</v>
      </c>
      <c r="D179" t="s">
        <v>364</v>
      </c>
      <c r="E179" t="s">
        <v>0</v>
      </c>
      <c r="F179" s="10">
        <f>TODAY()+264</f>
        <v>44559.36735609954</v>
      </c>
      <c r="G179" s="10">
        <f>TODAY()+326</f>
        <v>44621.36735609954</v>
      </c>
      <c r="H179" t="s">
        <v>0</v>
      </c>
      <c r="I179">
        <v>0</v>
      </c>
      <c r="J179">
        <v>360</v>
      </c>
      <c r="K179">
        <v>0</v>
      </c>
      <c r="L179">
        <v>0</v>
      </c>
      <c r="M179" t="s">
        <v>23</v>
      </c>
      <c r="N179" t="s">
        <v>24</v>
      </c>
      <c r="O179" t="s">
        <v>0</v>
      </c>
      <c r="P179">
        <v>0</v>
      </c>
      <c r="Q179">
        <v>0</v>
      </c>
    </row>
    <row r="180" spans="1:17" x14ac:dyDescent="0.25">
      <c r="A180" s="9" t="s">
        <v>0</v>
      </c>
      <c r="B180" t="s">
        <v>365</v>
      </c>
      <c r="C180" t="s">
        <v>0</v>
      </c>
      <c r="D180" t="s">
        <v>366</v>
      </c>
      <c r="E180" t="s">
        <v>0</v>
      </c>
      <c r="F180" s="10">
        <f>TODAY()+265</f>
        <v>44560.36735609954</v>
      </c>
      <c r="G180" s="10">
        <f>TODAY()+327</f>
        <v>44622.36735609954</v>
      </c>
      <c r="H180" t="s">
        <v>0</v>
      </c>
      <c r="I180">
        <v>0</v>
      </c>
      <c r="J180">
        <v>360</v>
      </c>
      <c r="K180">
        <v>0</v>
      </c>
      <c r="L180">
        <v>0</v>
      </c>
      <c r="M180" t="s">
        <v>23</v>
      </c>
      <c r="N180" t="s">
        <v>24</v>
      </c>
      <c r="O180" t="s">
        <v>0</v>
      </c>
      <c r="P180">
        <v>0</v>
      </c>
      <c r="Q180">
        <v>0</v>
      </c>
    </row>
    <row r="181" spans="1:17" x14ac:dyDescent="0.25">
      <c r="A181" s="9" t="s">
        <v>0</v>
      </c>
      <c r="B181" t="s">
        <v>367</v>
      </c>
      <c r="C181" t="s">
        <v>368</v>
      </c>
      <c r="D181"/>
      <c r="E181" t="s">
        <v>0</v>
      </c>
      <c r="F181" s="10">
        <f>TODAY()+266</f>
        <v>44561.36735609954</v>
      </c>
      <c r="G181" s="10">
        <f>TODAY()+328</f>
        <v>44623.367356111106</v>
      </c>
      <c r="H181" t="s">
        <v>0</v>
      </c>
      <c r="I181">
        <v>0</v>
      </c>
      <c r="J181">
        <v>360</v>
      </c>
      <c r="K181">
        <v>0</v>
      </c>
      <c r="L181">
        <v>0</v>
      </c>
      <c r="M181" t="s">
        <v>23</v>
      </c>
      <c r="N181" t="s">
        <v>24</v>
      </c>
      <c r="O181" t="s">
        <v>0</v>
      </c>
      <c r="P181">
        <v>0</v>
      </c>
      <c r="Q181">
        <v>0</v>
      </c>
    </row>
    <row r="182" spans="1:17" x14ac:dyDescent="0.25">
      <c r="A182" s="9" t="s">
        <v>0</v>
      </c>
      <c r="B182" t="s">
        <v>369</v>
      </c>
      <c r="C182" t="s">
        <v>370</v>
      </c>
      <c r="D182"/>
      <c r="E182" t="s">
        <v>0</v>
      </c>
      <c r="F182" s="10">
        <f>TODAY()+267</f>
        <v>44562.367356111106</v>
      </c>
      <c r="G182" s="10">
        <f>TODAY()+329</f>
        <v>44624.367356111106</v>
      </c>
      <c r="H182" t="s">
        <v>0</v>
      </c>
      <c r="I182">
        <v>0</v>
      </c>
      <c r="J182">
        <v>360</v>
      </c>
      <c r="K182">
        <v>0</v>
      </c>
      <c r="L182">
        <v>0</v>
      </c>
      <c r="M182" t="s">
        <v>23</v>
      </c>
      <c r="N182" t="s">
        <v>24</v>
      </c>
      <c r="O182" t="s">
        <v>0</v>
      </c>
      <c r="P182">
        <v>0</v>
      </c>
      <c r="Q182">
        <v>0</v>
      </c>
    </row>
    <row r="183" spans="1:17" x14ac:dyDescent="0.25">
      <c r="A183" s="9" t="s">
        <v>0</v>
      </c>
      <c r="B183" t="s">
        <v>371</v>
      </c>
      <c r="C183" t="s">
        <v>372</v>
      </c>
      <c r="D183"/>
      <c r="E183" t="s">
        <v>0</v>
      </c>
      <c r="F183" s="10">
        <f>TODAY()+270</f>
        <v>44565.367356111106</v>
      </c>
      <c r="G183" s="10">
        <f>TODAY()+330</f>
        <v>44625.367356111106</v>
      </c>
      <c r="H183" t="s">
        <v>0</v>
      </c>
      <c r="I183">
        <v>0</v>
      </c>
      <c r="J183">
        <v>360</v>
      </c>
      <c r="K183">
        <v>0</v>
      </c>
      <c r="L183">
        <v>0</v>
      </c>
      <c r="M183" t="s">
        <v>23</v>
      </c>
      <c r="N183" t="s">
        <v>24</v>
      </c>
      <c r="O183" t="s">
        <v>0</v>
      </c>
      <c r="P183">
        <v>0</v>
      </c>
      <c r="Q183">
        <v>0</v>
      </c>
    </row>
    <row r="184" spans="1:17" x14ac:dyDescent="0.25">
      <c r="A184" s="6" t="s">
        <v>0</v>
      </c>
      <c r="B184" s="7" t="s">
        <v>373</v>
      </c>
      <c r="C184" s="7" t="s">
        <v>374</v>
      </c>
      <c r="D184" s="7"/>
      <c r="E184" s="7" t="s">
        <v>0</v>
      </c>
      <c r="F184" s="8">
        <f>TODAY()+270</f>
        <v>44565.367356111106</v>
      </c>
      <c r="G184" s="8">
        <f>TODAY()+333</f>
        <v>44628.367356111106</v>
      </c>
      <c r="H184" s="7" t="s">
        <v>0</v>
      </c>
      <c r="I184" s="7">
        <v>0</v>
      </c>
      <c r="J184" s="7">
        <v>368</v>
      </c>
      <c r="K184" s="7">
        <v>0</v>
      </c>
      <c r="L184" s="7">
        <v>0</v>
      </c>
      <c r="M184" s="7" t="s">
        <v>0</v>
      </c>
      <c r="N184" s="7" t="s">
        <v>0</v>
      </c>
      <c r="O184" s="7" t="s">
        <v>0</v>
      </c>
      <c r="P184" s="7">
        <v>0</v>
      </c>
      <c r="Q184" s="7">
        <v>0</v>
      </c>
    </row>
    <row r="185" spans="1:17" x14ac:dyDescent="0.25">
      <c r="A185" s="9" t="s">
        <v>0</v>
      </c>
      <c r="B185" t="s">
        <v>375</v>
      </c>
      <c r="C185" t="s">
        <v>0</v>
      </c>
      <c r="D185" t="s">
        <v>376</v>
      </c>
      <c r="E185" t="s">
        <v>0</v>
      </c>
      <c r="F185" s="10">
        <f>TODAY()+270</f>
        <v>44565.367356111106</v>
      </c>
      <c r="G185" s="10">
        <f>TODAY()+330</f>
        <v>44625.367356111106</v>
      </c>
      <c r="H185" t="s">
        <v>0</v>
      </c>
      <c r="I185">
        <v>0</v>
      </c>
      <c r="J185">
        <v>360</v>
      </c>
      <c r="K185">
        <v>0</v>
      </c>
      <c r="L185">
        <v>0</v>
      </c>
      <c r="M185" t="s">
        <v>23</v>
      </c>
      <c r="N185" t="s">
        <v>24</v>
      </c>
      <c r="O185" t="s">
        <v>0</v>
      </c>
      <c r="P185">
        <v>0</v>
      </c>
      <c r="Q185">
        <v>0</v>
      </c>
    </row>
    <row r="186" spans="1:17" x14ac:dyDescent="0.25">
      <c r="A186" s="9" t="s">
        <v>0</v>
      </c>
      <c r="B186" t="s">
        <v>377</v>
      </c>
      <c r="C186" t="s">
        <v>0</v>
      </c>
      <c r="D186" t="s">
        <v>378</v>
      </c>
      <c r="E186" t="s">
        <v>0</v>
      </c>
      <c r="F186" s="10">
        <f>TODAY()+271</f>
        <v>44566.36735612269</v>
      </c>
      <c r="G186" s="10">
        <f>TODAY()+333</f>
        <v>44628.36735612269</v>
      </c>
      <c r="H186" t="s">
        <v>0</v>
      </c>
      <c r="I186">
        <v>0</v>
      </c>
      <c r="J186">
        <v>360</v>
      </c>
      <c r="K186">
        <v>0</v>
      </c>
      <c r="L186">
        <v>0</v>
      </c>
      <c r="M186" t="s">
        <v>23</v>
      </c>
      <c r="N186" t="s">
        <v>24</v>
      </c>
      <c r="O186" t="s">
        <v>0</v>
      </c>
      <c r="P186">
        <v>0</v>
      </c>
      <c r="Q186">
        <v>0</v>
      </c>
    </row>
    <row r="187" spans="1:17" x14ac:dyDescent="0.25">
      <c r="A187" s="6" t="s">
        <v>0</v>
      </c>
      <c r="B187" s="7" t="s">
        <v>379</v>
      </c>
      <c r="C187" s="7" t="s">
        <v>380</v>
      </c>
      <c r="D187" s="7"/>
      <c r="E187" s="7" t="s">
        <v>0</v>
      </c>
      <c r="F187" s="8">
        <f>TODAY()+273</f>
        <v>44568.36735612269</v>
      </c>
      <c r="G187" s="8">
        <f>TODAY()+336</f>
        <v>44631.36735612269</v>
      </c>
      <c r="H187" s="7" t="s">
        <v>0</v>
      </c>
      <c r="I187" s="7">
        <v>0</v>
      </c>
      <c r="J187" s="7">
        <v>368</v>
      </c>
      <c r="K187" s="7">
        <v>0</v>
      </c>
      <c r="L187" s="7">
        <v>0</v>
      </c>
      <c r="M187" s="7" t="s">
        <v>0</v>
      </c>
      <c r="N187" s="7" t="s">
        <v>0</v>
      </c>
      <c r="O187" s="7" t="s">
        <v>0</v>
      </c>
      <c r="P187" s="7">
        <v>0</v>
      </c>
      <c r="Q187" s="7">
        <v>0</v>
      </c>
    </row>
    <row r="188" spans="1:17" x14ac:dyDescent="0.25">
      <c r="A188" s="9" t="s">
        <v>0</v>
      </c>
      <c r="B188" t="s">
        <v>381</v>
      </c>
      <c r="C188" t="s">
        <v>0</v>
      </c>
      <c r="D188" t="s">
        <v>382</v>
      </c>
      <c r="E188" t="s">
        <v>0</v>
      </c>
      <c r="F188" s="10">
        <f>TODAY()+273</f>
        <v>44568.36735612269</v>
      </c>
      <c r="G188" s="10">
        <f>TODAY()+335</f>
        <v>44630.36735612269</v>
      </c>
      <c r="H188" t="s">
        <v>0</v>
      </c>
      <c r="I188">
        <v>0</v>
      </c>
      <c r="J188">
        <v>360</v>
      </c>
      <c r="K188">
        <v>0</v>
      </c>
      <c r="L188">
        <v>0</v>
      </c>
      <c r="M188" t="s">
        <v>23</v>
      </c>
      <c r="N188" t="s">
        <v>24</v>
      </c>
      <c r="O188" t="s">
        <v>0</v>
      </c>
      <c r="P188">
        <v>0</v>
      </c>
      <c r="Q188">
        <v>0</v>
      </c>
    </row>
    <row r="189" spans="1:17" x14ac:dyDescent="0.25">
      <c r="A189" s="9" t="s">
        <v>0</v>
      </c>
      <c r="B189" t="s">
        <v>383</v>
      </c>
      <c r="C189" t="s">
        <v>0</v>
      </c>
      <c r="D189" t="s">
        <v>384</v>
      </c>
      <c r="E189" t="s">
        <v>0</v>
      </c>
      <c r="F189" s="10">
        <f>TODAY()+274</f>
        <v>44569.36735615741</v>
      </c>
      <c r="G189" s="10">
        <f>TODAY()+336</f>
        <v>44631.36735615741</v>
      </c>
      <c r="H189" t="s">
        <v>0</v>
      </c>
      <c r="I189">
        <v>0</v>
      </c>
      <c r="J189">
        <v>360</v>
      </c>
      <c r="K189">
        <v>0</v>
      </c>
      <c r="L189">
        <v>0</v>
      </c>
      <c r="M189" t="s">
        <v>23</v>
      </c>
      <c r="N189" t="s">
        <v>24</v>
      </c>
      <c r="O189" t="s">
        <v>0</v>
      </c>
      <c r="P189">
        <v>0</v>
      </c>
      <c r="Q189">
        <v>0</v>
      </c>
    </row>
    <row r="190" spans="1:17" x14ac:dyDescent="0.25">
      <c r="A190" s="6" t="s">
        <v>0</v>
      </c>
      <c r="B190" s="7" t="s">
        <v>385</v>
      </c>
      <c r="C190" s="7" t="s">
        <v>386</v>
      </c>
      <c r="D190" s="7"/>
      <c r="E190" s="7" t="s">
        <v>0</v>
      </c>
      <c r="F190" s="8">
        <f>TODAY()+277</f>
        <v>44572.36735615741</v>
      </c>
      <c r="G190" s="8">
        <f>TODAY()+340</f>
        <v>44635.36735615741</v>
      </c>
      <c r="H190" s="7" t="s">
        <v>0</v>
      </c>
      <c r="I190" s="7">
        <v>0</v>
      </c>
      <c r="J190" s="7">
        <v>368</v>
      </c>
      <c r="K190" s="7">
        <v>0</v>
      </c>
      <c r="L190" s="7">
        <v>0</v>
      </c>
      <c r="M190" s="7" t="s">
        <v>0</v>
      </c>
      <c r="N190" s="7" t="s">
        <v>0</v>
      </c>
      <c r="O190" s="7" t="s">
        <v>0</v>
      </c>
      <c r="P190" s="7">
        <v>0</v>
      </c>
      <c r="Q190" s="7">
        <v>0</v>
      </c>
    </row>
    <row r="191" spans="1:17" x14ac:dyDescent="0.25">
      <c r="A191" s="9" t="s">
        <v>0</v>
      </c>
      <c r="B191" t="s">
        <v>387</v>
      </c>
      <c r="C191" t="s">
        <v>0</v>
      </c>
      <c r="D191" t="s">
        <v>388</v>
      </c>
      <c r="E191" t="s">
        <v>0</v>
      </c>
      <c r="F191" s="10">
        <f>TODAY()+277</f>
        <v>44572.36735615741</v>
      </c>
      <c r="G191" s="10">
        <f>TODAY()+337</f>
        <v>44632.36735615741</v>
      </c>
      <c r="H191" t="s">
        <v>0</v>
      </c>
      <c r="I191">
        <v>0</v>
      </c>
      <c r="J191">
        <v>360</v>
      </c>
      <c r="K191">
        <v>0</v>
      </c>
      <c r="L191">
        <v>0</v>
      </c>
      <c r="M191" t="s">
        <v>23</v>
      </c>
      <c r="N191" t="s">
        <v>24</v>
      </c>
      <c r="O191" t="s">
        <v>0</v>
      </c>
      <c r="P191">
        <v>0</v>
      </c>
      <c r="Q191">
        <v>0</v>
      </c>
    </row>
    <row r="192" spans="1:17" x14ac:dyDescent="0.25">
      <c r="A192" s="9" t="s">
        <v>0</v>
      </c>
      <c r="B192" t="s">
        <v>389</v>
      </c>
      <c r="C192" t="s">
        <v>0</v>
      </c>
      <c r="D192" t="s">
        <v>390</v>
      </c>
      <c r="E192" t="s">
        <v>0</v>
      </c>
      <c r="F192" s="10">
        <f>TODAY()+277</f>
        <v>44572.36735616898</v>
      </c>
      <c r="G192" s="10">
        <f>TODAY()+337</f>
        <v>44632.36735616898</v>
      </c>
      <c r="H192" t="s">
        <v>0</v>
      </c>
      <c r="I192">
        <v>0</v>
      </c>
      <c r="J192">
        <v>360</v>
      </c>
      <c r="K192">
        <v>0</v>
      </c>
      <c r="L192">
        <v>0</v>
      </c>
      <c r="M192" t="s">
        <v>23</v>
      </c>
      <c r="N192" t="s">
        <v>24</v>
      </c>
      <c r="O192" t="s">
        <v>0</v>
      </c>
      <c r="P192">
        <v>0</v>
      </c>
      <c r="Q192">
        <v>0</v>
      </c>
    </row>
    <row r="193" spans="1:17" x14ac:dyDescent="0.25">
      <c r="A193" s="9" t="s">
        <v>0</v>
      </c>
      <c r="B193" t="s">
        <v>391</v>
      </c>
      <c r="C193" t="s">
        <v>0</v>
      </c>
      <c r="D193" t="s">
        <v>392</v>
      </c>
      <c r="E193" t="s">
        <v>0</v>
      </c>
      <c r="F193" s="10">
        <f>TODAY()+278</f>
        <v>44573.36735616898</v>
      </c>
      <c r="G193" s="10">
        <f>TODAY()+340</f>
        <v>44635.36735616898</v>
      </c>
      <c r="H193" t="s">
        <v>0</v>
      </c>
      <c r="I193">
        <v>0</v>
      </c>
      <c r="J193">
        <v>360</v>
      </c>
      <c r="K193">
        <v>0</v>
      </c>
      <c r="L193">
        <v>0</v>
      </c>
      <c r="M193" t="s">
        <v>23</v>
      </c>
      <c r="N193" t="s">
        <v>24</v>
      </c>
      <c r="O193" t="s">
        <v>0</v>
      </c>
      <c r="P193">
        <v>0</v>
      </c>
      <c r="Q193">
        <v>0</v>
      </c>
    </row>
    <row r="194" spans="1:17" x14ac:dyDescent="0.25">
      <c r="A194" s="6" t="s">
        <v>0</v>
      </c>
      <c r="B194" s="7" t="s">
        <v>393</v>
      </c>
      <c r="C194" s="7" t="s">
        <v>394</v>
      </c>
      <c r="D194" s="7"/>
      <c r="E194" s="7" t="s">
        <v>0</v>
      </c>
      <c r="F194" s="8">
        <f>TODAY()+280</f>
        <v>44575.36735616898</v>
      </c>
      <c r="G194" s="8">
        <f>TODAY()+343</f>
        <v>44638.36735616898</v>
      </c>
      <c r="H194" s="7" t="s">
        <v>0</v>
      </c>
      <c r="I194" s="7">
        <v>0</v>
      </c>
      <c r="J194" s="7">
        <v>368</v>
      </c>
      <c r="K194" s="7">
        <v>0</v>
      </c>
      <c r="L194" s="7">
        <v>0</v>
      </c>
      <c r="M194" s="7" t="s">
        <v>0</v>
      </c>
      <c r="N194" s="7" t="s">
        <v>0</v>
      </c>
      <c r="O194" s="7" t="s">
        <v>0</v>
      </c>
      <c r="P194" s="7">
        <v>0</v>
      </c>
      <c r="Q194" s="7">
        <v>0</v>
      </c>
    </row>
    <row r="195" spans="1:17" x14ac:dyDescent="0.25">
      <c r="A195" s="9" t="s">
        <v>0</v>
      </c>
      <c r="B195" t="s">
        <v>395</v>
      </c>
      <c r="C195" t="s">
        <v>0</v>
      </c>
      <c r="D195" t="s">
        <v>396</v>
      </c>
      <c r="E195" t="s">
        <v>0</v>
      </c>
      <c r="F195" s="10">
        <f>TODAY()+280</f>
        <v>44575.36735616898</v>
      </c>
      <c r="G195" s="10">
        <f>TODAY()+342</f>
        <v>44637.36735616898</v>
      </c>
      <c r="H195" t="s">
        <v>0</v>
      </c>
      <c r="I195">
        <v>0</v>
      </c>
      <c r="J195">
        <v>360</v>
      </c>
      <c r="K195">
        <v>0</v>
      </c>
      <c r="L195">
        <v>0</v>
      </c>
      <c r="M195" t="s">
        <v>23</v>
      </c>
      <c r="N195" t="s">
        <v>24</v>
      </c>
      <c r="O195" t="s">
        <v>0</v>
      </c>
      <c r="P195">
        <v>0</v>
      </c>
      <c r="Q195">
        <v>0</v>
      </c>
    </row>
    <row r="196" spans="1:17" x14ac:dyDescent="0.25">
      <c r="A196" s="9" t="s">
        <v>0</v>
      </c>
      <c r="B196" t="s">
        <v>397</v>
      </c>
      <c r="C196" t="s">
        <v>0</v>
      </c>
      <c r="D196" t="s">
        <v>398</v>
      </c>
      <c r="E196" t="s">
        <v>0</v>
      </c>
      <c r="F196" s="10">
        <f>TODAY()+281</f>
        <v>44576.36735616898</v>
      </c>
      <c r="G196" s="10">
        <f>TODAY()+343</f>
        <v>44638.36735616898</v>
      </c>
      <c r="H196" t="s">
        <v>0</v>
      </c>
      <c r="I196">
        <v>0</v>
      </c>
      <c r="J196">
        <v>360</v>
      </c>
      <c r="K196">
        <v>0</v>
      </c>
      <c r="L196">
        <v>0</v>
      </c>
      <c r="M196" t="s">
        <v>23</v>
      </c>
      <c r="N196" t="s">
        <v>24</v>
      </c>
      <c r="O196" t="s">
        <v>0</v>
      </c>
      <c r="P196">
        <v>0</v>
      </c>
      <c r="Q196">
        <v>0</v>
      </c>
    </row>
    <row r="197" spans="1:17" x14ac:dyDescent="0.25">
      <c r="A197" s="6" t="s">
        <v>0</v>
      </c>
      <c r="B197" s="7" t="s">
        <v>399</v>
      </c>
      <c r="C197" s="7" t="s">
        <v>400</v>
      </c>
      <c r="D197" s="7"/>
      <c r="E197" s="7" t="s">
        <v>0</v>
      </c>
      <c r="F197" s="8">
        <f>TODAY()+284</f>
        <v>44579.367356180555</v>
      </c>
      <c r="G197" s="8">
        <f>TODAY()+344</f>
        <v>44639.367356180555</v>
      </c>
      <c r="H197" s="7" t="s">
        <v>0</v>
      </c>
      <c r="I197" s="7">
        <v>0</v>
      </c>
      <c r="J197" s="7">
        <v>360</v>
      </c>
      <c r="K197" s="7">
        <v>0</v>
      </c>
      <c r="L197" s="7">
        <v>0</v>
      </c>
      <c r="M197" s="7" t="s">
        <v>0</v>
      </c>
      <c r="N197" s="7" t="s">
        <v>0</v>
      </c>
      <c r="O197" s="7" t="s">
        <v>0</v>
      </c>
      <c r="P197" s="7">
        <v>0</v>
      </c>
      <c r="Q197" s="7">
        <v>0</v>
      </c>
    </row>
    <row r="198" spans="1:17" x14ac:dyDescent="0.25">
      <c r="A198" s="9" t="s">
        <v>0</v>
      </c>
      <c r="B198" t="s">
        <v>401</v>
      </c>
      <c r="C198" t="s">
        <v>0</v>
      </c>
      <c r="D198" t="s">
        <v>402</v>
      </c>
      <c r="E198" t="s">
        <v>0</v>
      </c>
      <c r="F198" s="10">
        <f>TODAY()+284</f>
        <v>44579.367356180555</v>
      </c>
      <c r="G198" s="10">
        <f>TODAY()+344</f>
        <v>44639.367356180555</v>
      </c>
      <c r="H198" t="s">
        <v>0</v>
      </c>
      <c r="I198">
        <v>0</v>
      </c>
      <c r="J198">
        <v>360</v>
      </c>
      <c r="K198">
        <v>0</v>
      </c>
      <c r="L198">
        <v>0</v>
      </c>
      <c r="M198" t="s">
        <v>23</v>
      </c>
      <c r="N198" t="s">
        <v>24</v>
      </c>
      <c r="O198" t="s">
        <v>0</v>
      </c>
      <c r="P198">
        <v>0</v>
      </c>
      <c r="Q198">
        <v>0</v>
      </c>
    </row>
    <row r="199" spans="1:17" x14ac:dyDescent="0.25">
      <c r="A199" s="9" t="s">
        <v>0</v>
      </c>
      <c r="B199" t="s">
        <v>403</v>
      </c>
      <c r="C199" t="s">
        <v>0</v>
      </c>
      <c r="D199" t="s">
        <v>404</v>
      </c>
      <c r="E199" t="s">
        <v>0</v>
      </c>
      <c r="F199" s="10">
        <f>TODAY()+284</f>
        <v>44579.367356180555</v>
      </c>
      <c r="G199" s="10">
        <f>TODAY()+344</f>
        <v>44639.367356180555</v>
      </c>
      <c r="H199" t="s">
        <v>0</v>
      </c>
      <c r="I199">
        <v>0</v>
      </c>
      <c r="J199">
        <v>360</v>
      </c>
      <c r="K199">
        <v>0</v>
      </c>
      <c r="L199">
        <v>0</v>
      </c>
      <c r="M199" t="s">
        <v>23</v>
      </c>
      <c r="N199" t="s">
        <v>24</v>
      </c>
      <c r="O199" t="s">
        <v>0</v>
      </c>
      <c r="P199">
        <v>0</v>
      </c>
      <c r="Q199">
        <v>0</v>
      </c>
    </row>
    <row r="200" spans="1:17" x14ac:dyDescent="0.25">
      <c r="A200" s="9" t="s">
        <v>0</v>
      </c>
      <c r="B200" t="s">
        <v>405</v>
      </c>
      <c r="C200" t="s">
        <v>406</v>
      </c>
      <c r="D200"/>
      <c r="E200" t="s">
        <v>0</v>
      </c>
      <c r="F200" s="10">
        <f>TODAY()+285</f>
        <v>44580.367356180555</v>
      </c>
      <c r="G200" s="10">
        <f>TODAY()+347</f>
        <v>44642.367356180555</v>
      </c>
      <c r="H200" t="s">
        <v>0</v>
      </c>
      <c r="I200">
        <v>0</v>
      </c>
      <c r="J200">
        <v>360</v>
      </c>
      <c r="K200">
        <v>0</v>
      </c>
      <c r="L200">
        <v>0</v>
      </c>
      <c r="M200" t="s">
        <v>23</v>
      </c>
      <c r="N200" t="s">
        <v>24</v>
      </c>
      <c r="O200" t="s">
        <v>0</v>
      </c>
      <c r="P200">
        <v>0</v>
      </c>
      <c r="Q200">
        <v>0</v>
      </c>
    </row>
    <row r="201" spans="1:17" x14ac:dyDescent="0.25">
      <c r="A201" s="9" t="s">
        <v>0</v>
      </c>
      <c r="B201" t="s">
        <v>407</v>
      </c>
      <c r="C201" t="s">
        <v>408</v>
      </c>
      <c r="D201"/>
      <c r="E201" t="s">
        <v>0</v>
      </c>
      <c r="F201" s="10">
        <f>TODAY()+286</f>
        <v>44581.367356180555</v>
      </c>
      <c r="G201" s="10">
        <f>TODAY()+348</f>
        <v>44643.367356180555</v>
      </c>
      <c r="H201" t="s">
        <v>0</v>
      </c>
      <c r="I201">
        <v>0</v>
      </c>
      <c r="J201">
        <v>360</v>
      </c>
      <c r="K201">
        <v>0</v>
      </c>
      <c r="L201">
        <v>0</v>
      </c>
      <c r="M201" t="s">
        <v>23</v>
      </c>
      <c r="N201" t="s">
        <v>24</v>
      </c>
      <c r="O201" t="s">
        <v>0</v>
      </c>
      <c r="P201">
        <v>0</v>
      </c>
      <c r="Q201">
        <v>0</v>
      </c>
    </row>
    <row r="202" spans="1:17" x14ac:dyDescent="0.25">
      <c r="A202" s="9" t="s">
        <v>0</v>
      </c>
      <c r="B202" t="s">
        <v>409</v>
      </c>
      <c r="C202" t="s">
        <v>410</v>
      </c>
      <c r="D202"/>
      <c r="E202" t="s">
        <v>0</v>
      </c>
      <c r="F202" s="10">
        <f>TODAY()+287</f>
        <v>44582.367356180555</v>
      </c>
      <c r="G202" s="10">
        <f>TODAY()+349</f>
        <v>44644.36735619213</v>
      </c>
      <c r="H202" t="s">
        <v>0</v>
      </c>
      <c r="I202">
        <v>0</v>
      </c>
      <c r="J202">
        <v>360</v>
      </c>
      <c r="K202">
        <v>0</v>
      </c>
      <c r="L202">
        <v>0</v>
      </c>
      <c r="M202" t="s">
        <v>23</v>
      </c>
      <c r="N202" t="s">
        <v>24</v>
      </c>
      <c r="O202" t="s">
        <v>0</v>
      </c>
      <c r="P202">
        <v>0</v>
      </c>
      <c r="Q202">
        <v>0</v>
      </c>
    </row>
    <row r="203" spans="1:17" x14ac:dyDescent="0.25">
      <c r="A203" s="9" t="s">
        <v>0</v>
      </c>
      <c r="B203" t="s">
        <v>411</v>
      </c>
      <c r="C203" t="s">
        <v>412</v>
      </c>
      <c r="D203"/>
      <c r="E203" t="s">
        <v>0</v>
      </c>
      <c r="F203" s="10">
        <f>TODAY()+288</f>
        <v>44583.36735619213</v>
      </c>
      <c r="G203" s="10">
        <f>TODAY()+350</f>
        <v>44645.36735619213</v>
      </c>
      <c r="H203" t="s">
        <v>0</v>
      </c>
      <c r="I203">
        <v>0</v>
      </c>
      <c r="J203">
        <v>360</v>
      </c>
      <c r="K203">
        <v>0</v>
      </c>
      <c r="L203">
        <v>0</v>
      </c>
      <c r="M203" t="s">
        <v>23</v>
      </c>
      <c r="N203" t="s">
        <v>24</v>
      </c>
      <c r="O203" t="s">
        <v>0</v>
      </c>
      <c r="P203">
        <v>0</v>
      </c>
      <c r="Q203">
        <v>0</v>
      </c>
    </row>
    <row r="204" spans="1:17" x14ac:dyDescent="0.25">
      <c r="A204" s="9" t="s">
        <v>0</v>
      </c>
      <c r="B204" t="s">
        <v>413</v>
      </c>
      <c r="C204" t="s">
        <v>414</v>
      </c>
      <c r="D204"/>
      <c r="E204" t="s">
        <v>0</v>
      </c>
      <c r="F204" s="10">
        <f>TODAY()+291</f>
        <v>44586.36735619213</v>
      </c>
      <c r="G204" s="10">
        <f>TODAY()+351</f>
        <v>44646.36735619213</v>
      </c>
      <c r="H204" t="s">
        <v>0</v>
      </c>
      <c r="I204">
        <v>0</v>
      </c>
      <c r="J204">
        <v>360</v>
      </c>
      <c r="K204">
        <v>0</v>
      </c>
      <c r="L204">
        <v>0</v>
      </c>
      <c r="M204" t="s">
        <v>23</v>
      </c>
      <c r="N204" t="s">
        <v>24</v>
      </c>
      <c r="O204" t="s">
        <v>0</v>
      </c>
      <c r="P204">
        <v>0</v>
      </c>
      <c r="Q204">
        <v>0</v>
      </c>
    </row>
    <row r="205" spans="1:1" x14ac:dyDescent="0.25">
      <c r="A205" t="s">
        <v>0</v>
      </c>
    </row>
    <row r="206" spans="1:17" x14ac:dyDescent="0.25">
      <c r="A206" s="12" t="s">
        <v>415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x14ac:dyDescent="0.25">
      <c r="A207" s="12" t="s">
        <v>416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</row>
  </sheetData>
  <mergeCells count="81">
    <mergeCell ref="A1:G3"/>
    <mergeCell ref="H2:Q2"/>
    <mergeCell ref="A4:H4"/>
    <mergeCell ref="I4:Q4"/>
    <mergeCell ref="C6:D6"/>
    <mergeCell ref="C11:D11"/>
    <mergeCell ref="C18:D18"/>
    <mergeCell ref="C24:D24"/>
    <mergeCell ref="C29:D29"/>
    <mergeCell ref="C30:D30"/>
    <mergeCell ref="C34:D34"/>
    <mergeCell ref="C35:D35"/>
    <mergeCell ref="C36:D36"/>
    <mergeCell ref="C39:D39"/>
    <mergeCell ref="C40:D40"/>
    <mergeCell ref="C41:D41"/>
    <mergeCell ref="C46:D46"/>
    <mergeCell ref="C50:D50"/>
    <mergeCell ref="C51:D51"/>
    <mergeCell ref="C55:D55"/>
    <mergeCell ref="C58:D58"/>
    <mergeCell ref="C61:D61"/>
    <mergeCell ref="C62:D62"/>
    <mergeCell ref="C63:D63"/>
    <mergeCell ref="C66:D66"/>
    <mergeCell ref="C67:D67"/>
    <mergeCell ref="C68:D68"/>
    <mergeCell ref="C71:D71"/>
    <mergeCell ref="C73:D73"/>
    <mergeCell ref="C74:D74"/>
    <mergeCell ref="C75:D75"/>
    <mergeCell ref="C76:D76"/>
    <mergeCell ref="C83:D83"/>
    <mergeCell ref="C84:D84"/>
    <mergeCell ref="C85:D85"/>
    <mergeCell ref="C86:D86"/>
    <mergeCell ref="C87:D87"/>
    <mergeCell ref="C90:D90"/>
    <mergeCell ref="C91:D91"/>
    <mergeCell ref="C95:D95"/>
    <mergeCell ref="C101:D101"/>
    <mergeCell ref="C104:D104"/>
    <mergeCell ref="C105:D105"/>
    <mergeCell ref="C106:D106"/>
    <mergeCell ref="C110:D110"/>
    <mergeCell ref="C111:D111"/>
    <mergeCell ref="C114:D114"/>
    <mergeCell ref="C118:D118"/>
    <mergeCell ref="C121:D121"/>
    <mergeCell ref="C129:D129"/>
    <mergeCell ref="C130:D130"/>
    <mergeCell ref="C131:D131"/>
    <mergeCell ref="C132:D132"/>
    <mergeCell ref="C133:D133"/>
    <mergeCell ref="C138:D138"/>
    <mergeCell ref="C145:D145"/>
    <mergeCell ref="C148:D148"/>
    <mergeCell ref="C149:D149"/>
    <mergeCell ref="C155:D155"/>
    <mergeCell ref="C156:D156"/>
    <mergeCell ref="C165:D165"/>
    <mergeCell ref="C170:D170"/>
    <mergeCell ref="C172:D172"/>
    <mergeCell ref="C173:D173"/>
    <mergeCell ref="C174:D174"/>
    <mergeCell ref="C178:D178"/>
    <mergeCell ref="C181:D181"/>
    <mergeCell ref="C182:D182"/>
    <mergeCell ref="C183:D183"/>
    <mergeCell ref="C184:D184"/>
    <mergeCell ref="C187:D187"/>
    <mergeCell ref="C190:D190"/>
    <mergeCell ref="C194:D194"/>
    <mergeCell ref="C197:D197"/>
    <mergeCell ref="C200:D200"/>
    <mergeCell ref="C201:D201"/>
    <mergeCell ref="C202:D202"/>
    <mergeCell ref="C203:D203"/>
    <mergeCell ref="C204:D204"/>
    <mergeCell ref="A206:Q206"/>
    <mergeCell ref="A207:Q207"/>
  </mergeCells>
  <hyperlinks>
    <hyperlink ref="H2" r:id="rId1" tooltip="GanttPRO.com"/>
    <hyperlink ref="A206" r:id="rId2" tooltip="GanttPRO.com"/>
    <hyperlink ref="A207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Construction Statement Of 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2021-04-09T08:48:59Z</dcterms:created>
  <dcterms:modified xsi:type="dcterms:W3CDTF">2021-04-09T08:48:59Z</dcterms:modified>
</cp:coreProperties>
</file>