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Residential Construction Schedu" state="visible" r:id="rId4"/>
  </sheets>
  <calcPr calcId="171027" fullCalcOnLoad="1"/>
</workbook>
</file>

<file path=xl/sharedStrings.xml><?xml version="1.0" encoding="utf-8"?>
<sst xmlns="http://schemas.openxmlformats.org/spreadsheetml/2006/main" count="2111" uniqueCount="471">
  <si>
    <t/>
  </si>
  <si>
    <t xml:space="preserve">Erstellen Sie ein Gantt-Diagramm in ein paar Klicks in GanttPRO      </t>
  </si>
  <si>
    <t>Residential Construction Schedule</t>
  </si>
  <si>
    <t>Farbe</t>
  </si>
  <si>
    <t>PSP-Nummer</t>
  </si>
  <si>
    <t>Aufgabenname / Titel</t>
  </si>
  <si>
    <t>Zugeordnet zu</t>
  </si>
  <si>
    <t>Geplanter Starttermin</t>
  </si>
  <si>
    <t>Geplantes Enddatum</t>
  </si>
  <si>
    <t>Deadline</t>
  </si>
  <si>
    <t>Fortschritte (%)</t>
  </si>
  <si>
    <t>Dauer (Std)</t>
  </si>
  <si>
    <t>Geschätzte Stunden</t>
  </si>
  <si>
    <t>Zeitprotokoll (minuten)</t>
  </si>
  <si>
    <t>Status</t>
  </si>
  <si>
    <t>Priorität</t>
  </si>
  <si>
    <t>Aufgabenbeschreibung</t>
  </si>
  <si>
    <t>Kosten</t>
  </si>
  <si>
    <t>Istkosten</t>
  </si>
  <si>
    <t>1</t>
  </si>
  <si>
    <t>Wohnungsbau Budgetvorlage</t>
  </si>
  <si>
    <t xml:space="preserve">Geöffnet </t>
  </si>
  <si>
    <t>Mittel</t>
  </si>
  <si>
    <t>2</t>
  </si>
  <si>
    <t>Gesamtschätzung</t>
  </si>
  <si>
    <t>2.1</t>
  </si>
  <si>
    <t>ALLGEMEINE ANFORDERUNGEN</t>
  </si>
  <si>
    <t>In Arbeit</t>
  </si>
  <si>
    <t>2.2</t>
  </si>
  <si>
    <t>Pläne &amp; Spezifikationen</t>
  </si>
  <si>
    <t>2.3</t>
  </si>
  <si>
    <t>Planprüfung</t>
  </si>
  <si>
    <t>2.4</t>
  </si>
  <si>
    <t>Genehmigungen: Zoneneinteilung, Gebäude, Umwelt</t>
  </si>
  <si>
    <t>2.5</t>
  </si>
  <si>
    <t>Umfrage</t>
  </si>
  <si>
    <t>2.6</t>
  </si>
  <si>
    <t>Impact Fee</t>
  </si>
  <si>
    <t>2.7</t>
  </si>
  <si>
    <t>Verwaltungskosten</t>
  </si>
  <si>
    <t>2.8</t>
  </si>
  <si>
    <t>Finanzierungskosten</t>
  </si>
  <si>
    <t>2.9</t>
  </si>
  <si>
    <t>Rechtsberatungsgebühren</t>
  </si>
  <si>
    <t>2.10</t>
  </si>
  <si>
    <t>Technische Gebühren</t>
  </si>
  <si>
    <t>3</t>
  </si>
  <si>
    <t>Sonstiges</t>
  </si>
  <si>
    <t>3.1</t>
  </si>
  <si>
    <t>VORBEREITUNG DER BAUSTELLE</t>
  </si>
  <si>
    <t>3.2</t>
  </si>
  <si>
    <t>Abbruch (Umbau)</t>
  </si>
  <si>
    <t>3.3</t>
  </si>
  <si>
    <t>Aufbockung &amp; Verankerung (Umbau)</t>
  </si>
  <si>
    <t>3.4</t>
  </si>
  <si>
    <t>Staubkontrolle, Oberflächenschutz</t>
  </si>
  <si>
    <t>3.5</t>
  </si>
  <si>
    <t>Zugang zur Baustelle</t>
  </si>
  <si>
    <t>3.6</t>
  </si>
  <si>
    <t>Sicherheit auf der Baustelle</t>
  </si>
  <si>
    <t>3.7</t>
  </si>
  <si>
    <t>Müllcontainer &amp; Entsorgung</t>
  </si>
  <si>
    <t>3.8</t>
  </si>
  <si>
    <t>Lagerung vor Ort</t>
  </si>
  <si>
    <t>3.9</t>
  </si>
  <si>
    <t>Mobile Toilette</t>
  </si>
  <si>
    <t>3.10</t>
  </si>
  <si>
    <t>Temporäre Stromversorgung</t>
  </si>
  <si>
    <t>3.11</t>
  </si>
  <si>
    <t>Temporäre Wärme</t>
  </si>
  <si>
    <t>3.12</t>
  </si>
  <si>
    <t>Gerüstverleih</t>
  </si>
  <si>
    <t>3.13</t>
  </si>
  <si>
    <t>Werkzeug-/Ausrüstungsverleih</t>
  </si>
  <si>
    <t>3.14</t>
  </si>
  <si>
    <t>4</t>
  </si>
  <si>
    <t>WASSER/KANALISATION VOR ORT</t>
  </si>
  <si>
    <t>4.1</t>
  </si>
  <si>
    <t>Boden- und Perkulationstests</t>
  </si>
  <si>
    <t>4.2</t>
  </si>
  <si>
    <t>Design des septischen Systems</t>
  </si>
  <si>
    <t>4.3</t>
  </si>
  <si>
    <t>Septische Genehmigungen, Inspektionen, Gebühren</t>
  </si>
  <si>
    <t>4.4</t>
  </si>
  <si>
    <t>Installation des Klärsystems, Befestigung am Haus</t>
  </si>
  <si>
    <t>4.5</t>
  </si>
  <si>
    <t>Entwässerung (Hoher Grundwasserspiegel)</t>
  </si>
  <si>
    <t>4.6</t>
  </si>
  <si>
    <t>Borloch, Pumpe, Schaufel, Sanitäranlagen für das Haus.</t>
  </si>
  <si>
    <t>4.7</t>
  </si>
  <si>
    <t>Borlich Genehmigungen &amp; Gebühren</t>
  </si>
  <si>
    <t>4.8</t>
  </si>
  <si>
    <t>5</t>
  </si>
  <si>
    <t>VERWENDUNGEN</t>
  </si>
  <si>
    <t>5.1</t>
  </si>
  <si>
    <t>Stadtwasser: Zapfhahngebühren &amp; Anschluss</t>
  </si>
  <si>
    <t>5.2</t>
  </si>
  <si>
    <t>Stadtkanalisation: Zapfhahngebühren &amp; Anschluss</t>
  </si>
  <si>
    <t>5.3</t>
  </si>
  <si>
    <t>Elektrisch: Genehmigung, Anschlussgebühr, Installation</t>
  </si>
  <si>
    <t>5.4</t>
  </si>
  <si>
    <t>Gas: Genehmigung, Anschlussgebühr, Installation</t>
  </si>
  <si>
    <t>5.5</t>
  </si>
  <si>
    <t>LPN: Tankeinbau, Anschluss</t>
  </si>
  <si>
    <t>5.6</t>
  </si>
  <si>
    <t>Öltankinstallation</t>
  </si>
  <si>
    <t>5.7</t>
  </si>
  <si>
    <t>Telekommunikationsanschluss</t>
  </si>
  <si>
    <t>5.8</t>
  </si>
  <si>
    <t>6</t>
  </si>
  <si>
    <t>AUSGRABUNGEN UND ERDARBEITEN</t>
  </si>
  <si>
    <t>6.1</t>
  </si>
  <si>
    <t>Schneiden &amp; Füllen</t>
  </si>
  <si>
    <t>6.2</t>
  </si>
  <si>
    <t>Sprengen</t>
  </si>
  <si>
    <t>6.3</t>
  </si>
  <si>
    <t>Entfernung von Stein/Schmutz</t>
  </si>
  <si>
    <t>6.4</t>
  </si>
  <si>
    <t>Grobe Einstufung</t>
  </si>
  <si>
    <t>6.5</t>
  </si>
  <si>
    <t>Graben für Versorgungsanschlüsse</t>
  </si>
  <si>
    <t>6.6</t>
  </si>
  <si>
    <t>Fundamentaushub</t>
  </si>
  <si>
    <t>6.7</t>
  </si>
  <si>
    <t>Fundament Fundamentwasserabflüsse</t>
  </si>
  <si>
    <t>6.8</t>
  </si>
  <si>
    <t>Vorhangabflüsse</t>
  </si>
  <si>
    <t>6.9</t>
  </si>
  <si>
    <t>Zerkleinerer</t>
  </si>
  <si>
    <t>6.10</t>
  </si>
  <si>
    <t>Mulden</t>
  </si>
  <si>
    <t>6.11</t>
  </si>
  <si>
    <t>Stützwände</t>
  </si>
  <si>
    <t>6.12</t>
  </si>
  <si>
    <t>Teiche</t>
  </si>
  <si>
    <t>6.13</t>
  </si>
  <si>
    <t>Sonstige Grundstücksentwässerung</t>
  </si>
  <si>
    <t>6.14</t>
  </si>
  <si>
    <t>Hinterfüllung</t>
  </si>
  <si>
    <t>6.15</t>
  </si>
  <si>
    <t>Verdichtung</t>
  </si>
  <si>
    <t>6.16</t>
  </si>
  <si>
    <t>Oberboden</t>
  </si>
  <si>
    <t>6.17</t>
  </si>
  <si>
    <t>Ende der Sortierung</t>
  </si>
  <si>
    <t>6.18</t>
  </si>
  <si>
    <t>Saatgut/Rollrasen</t>
  </si>
  <si>
    <t>6.19</t>
  </si>
  <si>
    <t>7</t>
  </si>
  <si>
    <t>FUNDAMENT</t>
  </si>
  <si>
    <t>7.1</t>
  </si>
  <si>
    <t>Fundamente/Polster</t>
  </si>
  <si>
    <t>7.2</t>
  </si>
  <si>
    <t>Grundmauern/Schaftwände/Grade Balken</t>
  </si>
  <si>
    <t>7.3</t>
  </si>
  <si>
    <t>Pfeiler</t>
  </si>
  <si>
    <t>7.4</t>
  </si>
  <si>
    <t>Platten - Fundament, Keller, Garage</t>
  </si>
  <si>
    <t>7.5</t>
  </si>
  <si>
    <t>Betonstahl</t>
  </si>
  <si>
    <t>7.6</t>
  </si>
  <si>
    <t>Ankerschrauben, Haltevorrichtungen</t>
  </si>
  <si>
    <t>7.7</t>
  </si>
  <si>
    <t>Stützwand</t>
  </si>
  <si>
    <t>7.8</t>
  </si>
  <si>
    <t>Unterplatten-Dampfsperre</t>
  </si>
  <si>
    <t>7.9</t>
  </si>
  <si>
    <t>Sumpfpumpe</t>
  </si>
  <si>
    <t>7.10</t>
  </si>
  <si>
    <t>Kriechstrecken-Dampfsperre</t>
  </si>
  <si>
    <t>7.11</t>
  </si>
  <si>
    <t>Kriechraumlüfter</t>
  </si>
  <si>
    <t>7.12</t>
  </si>
  <si>
    <t>Fundament Fenster</t>
  </si>
  <si>
    <t>7.13</t>
  </si>
  <si>
    <t>Dammbeständigkeit, Wasserdichtheit</t>
  </si>
  <si>
    <t>7.14</t>
  </si>
  <si>
    <t>Fundament Ablaufplatte</t>
  </si>
  <si>
    <t>7.15</t>
  </si>
  <si>
    <t>Plattenisolierung: Kante/Blasen</t>
  </si>
  <si>
    <t>7.16</t>
  </si>
  <si>
    <t>Fundamentaußendämmung</t>
  </si>
  <si>
    <t>7.17</t>
  </si>
  <si>
    <t>Außenisolierung Beschichtung/ Schutz</t>
  </si>
  <si>
    <t>7.18</t>
  </si>
  <si>
    <t>8</t>
  </si>
  <si>
    <t>SONSTIGE MAUERWERK / PFLASTERUNGEN</t>
  </si>
  <si>
    <t>8.1</t>
  </si>
  <si>
    <t>Terrassen</t>
  </si>
  <si>
    <t>8.2</t>
  </si>
  <si>
    <t>Außentreppe</t>
  </si>
  <si>
    <t>8.3</t>
  </si>
  <si>
    <t>Mauerwerkskamine</t>
  </si>
  <si>
    <t>8.4</t>
  </si>
  <si>
    <t>Feuerstellen/Herde</t>
  </si>
  <si>
    <t>8.5</t>
  </si>
  <si>
    <t>Einfahrt</t>
  </si>
  <si>
    <t>8.6</t>
  </si>
  <si>
    <t>Laufstege</t>
  </si>
  <si>
    <t>8.7</t>
  </si>
  <si>
    <t>9</t>
  </si>
  <si>
    <t>RAUER RAHMEN</t>
  </si>
  <si>
    <t>9.1</t>
  </si>
  <si>
    <t>Schweller &amp; Dichtung</t>
  </si>
  <si>
    <t>9.2</t>
  </si>
  <si>
    <t>Stahl/Holz-Tragbalken, Lolly-Säulen</t>
  </si>
  <si>
    <t>9.3</t>
  </si>
  <si>
    <t>Bodenrahmen</t>
  </si>
  <si>
    <t>9.4</t>
  </si>
  <si>
    <t>Außen- und Innenwände, raue Treppenstufen</t>
  </si>
  <si>
    <t>9.5</t>
  </si>
  <si>
    <t>Ummantelung, Unterbodenschutz</t>
  </si>
  <si>
    <t>9.6</t>
  </si>
  <si>
    <t>Dachstuhl/Traversen</t>
  </si>
  <si>
    <t>9.7</t>
  </si>
  <si>
    <t>Unterkonstruktionen</t>
  </si>
  <si>
    <t>9.8</t>
  </si>
  <si>
    <t>Stahlrahmenverbinder</t>
  </si>
  <si>
    <t>9.9</t>
  </si>
  <si>
    <t>Nägel, Schrauben, Befestigungselemente</t>
  </si>
  <si>
    <t>9.10</t>
  </si>
  <si>
    <t>Vorbereitung für Putz, Trockenbau</t>
  </si>
  <si>
    <t>9.11</t>
  </si>
  <si>
    <t>Grobes Rahmung - nur für die Arbeit</t>
  </si>
  <si>
    <t>9.12</t>
  </si>
  <si>
    <t>10</t>
  </si>
  <si>
    <t>AUßENBEREICH</t>
  </si>
  <si>
    <t>10.1</t>
  </si>
  <si>
    <t>Äußere Schaumstoffummantelung</t>
  </si>
  <si>
    <t>10.2</t>
  </si>
  <si>
    <t>Wetterschutzwand (Tyvek, etc.)</t>
  </si>
  <si>
    <t>10.3</t>
  </si>
  <si>
    <t>&amp; Dichtungsblech</t>
  </si>
  <si>
    <t>10.4</t>
  </si>
  <si>
    <t>Vinyl- oder Verbundstoffverkleidung</t>
  </si>
  <si>
    <t>10.5</t>
  </si>
  <si>
    <t>Holzverkleidung</t>
  </si>
  <si>
    <t>10.6</t>
  </si>
  <si>
    <t>Ziegelfurnier</t>
  </si>
  <si>
    <t>10.7</t>
  </si>
  <si>
    <t>Steinfurnier</t>
  </si>
  <si>
    <t>10.8</t>
  </si>
  <si>
    <t>Stuck</t>
  </si>
  <si>
    <t>10.9</t>
  </si>
  <si>
    <t>Blende, Fries, Eckbretter, Grundwasserspiegel</t>
  </si>
  <si>
    <t>10.10</t>
  </si>
  <si>
    <t>Dachuntersicht / Tischbelüftung</t>
  </si>
  <si>
    <t>10.11</t>
  </si>
  <si>
    <t>Fenster-/Türverkleidung</t>
  </si>
  <si>
    <t>10.12</t>
  </si>
  <si>
    <t>Andere Außenverkleidung</t>
  </si>
  <si>
    <t>10.13</t>
  </si>
  <si>
    <t>Außenanstrich, Abdichtung, Versiegelung</t>
  </si>
  <si>
    <t>10.14</t>
  </si>
  <si>
    <t>Außenbereich, nur für die Arbeit</t>
  </si>
  <si>
    <t>10.15</t>
  </si>
  <si>
    <t>11</t>
  </si>
  <si>
    <t>FENSTER/AUßENTÜREN</t>
  </si>
  <si>
    <t>11.1</t>
  </si>
  <si>
    <t>Membran &amp; Anschlussmaterial</t>
  </si>
  <si>
    <t>11.2</t>
  </si>
  <si>
    <t>Außentüren, vorgehängt</t>
  </si>
  <si>
    <t>11.3</t>
  </si>
  <si>
    <t>Außentürplatten</t>
  </si>
  <si>
    <t>11.4</t>
  </si>
  <si>
    <t>Außentürrahmen, Fensterbänke, Schwellen</t>
  </si>
  <si>
    <t>11.5</t>
  </si>
  <si>
    <t>Seitenleuchten, Heckspiegel</t>
  </si>
  <si>
    <t>11.6</t>
  </si>
  <si>
    <t>Schlösser, Knöpfe, Türbeschläge</t>
  </si>
  <si>
    <t>11.7</t>
  </si>
  <si>
    <t>Terrassentüren: Schiebetüren oder Klapptüren</t>
  </si>
  <si>
    <t>11.8</t>
  </si>
  <si>
    <t>Fenster</t>
  </si>
  <si>
    <t>11.9</t>
  </si>
  <si>
    <t>Garagentore &amp; Öffner</t>
  </si>
  <si>
    <t>11.10</t>
  </si>
  <si>
    <t>12</t>
  </si>
  <si>
    <t>KLEMPNEREI</t>
  </si>
  <si>
    <t>12.1</t>
  </si>
  <si>
    <t>Ablauf/Abfall/Entlüftung</t>
  </si>
  <si>
    <t>12.2</t>
  </si>
  <si>
    <t>Wasserversorgungsleitungen</t>
  </si>
  <si>
    <t>12.3</t>
  </si>
  <si>
    <t>Gasleitungen</t>
  </si>
  <si>
    <t>12.4</t>
  </si>
  <si>
    <t>Wasseraufbereitung</t>
  </si>
  <si>
    <t>12.5</t>
  </si>
  <si>
    <t>Wassererhitzer</t>
  </si>
  <si>
    <t>12.6</t>
  </si>
  <si>
    <t>Vorrichtungen: Toiletten, Wannen, Waschbecken, Duschen</t>
  </si>
  <si>
    <t>12.7</t>
  </si>
  <si>
    <t>Wasserhähne, Mischventile, Duschköpfe</t>
  </si>
  <si>
    <t>12.8</t>
  </si>
  <si>
    <t>Entsorgung</t>
  </si>
  <si>
    <t>12.9</t>
  </si>
  <si>
    <t>13</t>
  </si>
  <si>
    <t>ELEKTRISCH</t>
  </si>
  <si>
    <t>13.1</t>
  </si>
  <si>
    <t>Service, Bedienfeld, Unterbereiche, Teilbereiche</t>
  </si>
  <si>
    <t>13.2</t>
  </si>
  <si>
    <t>Grobe Verkabelung</t>
  </si>
  <si>
    <t>13.3</t>
  </si>
  <si>
    <t>Telefon, Kabel, Internetverkabelung</t>
  </si>
  <si>
    <t>13.4</t>
  </si>
  <si>
    <t>Beleuchtungselemente</t>
  </si>
  <si>
    <t>13.5</t>
  </si>
  <si>
    <t>Niederspannungsarmaturen/Transformatoren</t>
  </si>
  <si>
    <t>13.6</t>
  </si>
  <si>
    <t>Außenbeleuchtung</t>
  </si>
  <si>
    <t>13.7</t>
  </si>
  <si>
    <t>Geräte: Steckdosen, Schalter, Dimmgeräte</t>
  </si>
  <si>
    <t>13.8</t>
  </si>
  <si>
    <t>Lichtsteuerungssystem</t>
  </si>
  <si>
    <t>13.9</t>
  </si>
  <si>
    <t>Türklingelsystem</t>
  </si>
  <si>
    <t>13.10</t>
  </si>
  <si>
    <t>Rauch- und CO2-Alarme</t>
  </si>
  <si>
    <t>13.11</t>
  </si>
  <si>
    <t>Gegensprechanlage</t>
  </si>
  <si>
    <t>13.12</t>
  </si>
  <si>
    <t>Sicherheitssystem</t>
  </si>
  <si>
    <t>13.13</t>
  </si>
  <si>
    <t>Heimkino/Unterhaltung</t>
  </si>
  <si>
    <t>13.14</t>
  </si>
  <si>
    <t>14</t>
  </si>
  <si>
    <t>HLK</t>
  </si>
  <si>
    <t>14.1</t>
  </si>
  <si>
    <t>Ofen/Wärmepumpe</t>
  </si>
  <si>
    <t>14.2</t>
  </si>
  <si>
    <t>Zentrale AC</t>
  </si>
  <si>
    <t>14.3</t>
  </si>
  <si>
    <t>Klimagerät</t>
  </si>
  <si>
    <t>14.4</t>
  </si>
  <si>
    <t>Kanäle, Lüftungsgitter, Register</t>
  </si>
  <si>
    <t>14.5</t>
  </si>
  <si>
    <t>Luftfilter</t>
  </si>
  <si>
    <t>14.6</t>
  </si>
  <si>
    <t>Kessel, Rohrleitungen</t>
  </si>
  <si>
    <t>14.7</t>
  </si>
  <si>
    <t>Heizkörper</t>
  </si>
  <si>
    <t>14.8</t>
  </si>
  <si>
    <t>Ganzhauslüftung (HRV, ERV, Nur Abluft, Sonstige)</t>
  </si>
  <si>
    <t>14.9</t>
  </si>
  <si>
    <t>HLK-Steuerung</t>
  </si>
  <si>
    <t>14.10</t>
  </si>
  <si>
    <t>Solar Warmwasserbereitung</t>
  </si>
  <si>
    <t>14.11</t>
  </si>
  <si>
    <t>15</t>
  </si>
  <si>
    <t>ISOLIERUNG &amp; LUFTABDICHTUNG</t>
  </si>
  <si>
    <t>15.1</t>
  </si>
  <si>
    <t>Dach- und Kunststoffdämmung</t>
  </si>
  <si>
    <t>15.2</t>
  </si>
  <si>
    <t>Dach-/Traufenkulissen</t>
  </si>
  <si>
    <t>15.3</t>
  </si>
  <si>
    <t>Wandhohlraumdämmung</t>
  </si>
  <si>
    <t>15.4</t>
  </si>
  <si>
    <t>Schaumstoffplatten-Dämmung</t>
  </si>
  <si>
    <t>15.5</t>
  </si>
  <si>
    <t>Sprühschaumisolierung</t>
  </si>
  <si>
    <t>15.6</t>
  </si>
  <si>
    <t>Kellerisolierung</t>
  </si>
  <si>
    <t>15.7</t>
  </si>
  <si>
    <t>Kriechstreckenisolierung</t>
  </si>
  <si>
    <t>15.8</t>
  </si>
  <si>
    <t>Luftabdichtung</t>
  </si>
  <si>
    <t>15.9</t>
  </si>
  <si>
    <t>Energiediagnostik (Gebläse-Tür, Infrarot)</t>
  </si>
  <si>
    <t>15.10</t>
  </si>
  <si>
    <t>16</t>
  </si>
  <si>
    <t>TROCKENBAU/PUTZ</t>
  </si>
  <si>
    <t>16.1</t>
  </si>
  <si>
    <t>Mauern</t>
  </si>
  <si>
    <t>16.2</t>
  </si>
  <si>
    <t>Decken, Unterkonstruktionen</t>
  </si>
  <si>
    <t>16.3</t>
  </si>
  <si>
    <t>Dekorativer Putz</t>
  </si>
  <si>
    <t>16.4</t>
  </si>
  <si>
    <t>Nur Trockenbauarbeiten</t>
  </si>
  <si>
    <t>16.5</t>
  </si>
  <si>
    <t>17</t>
  </si>
  <si>
    <t>INNENAUSSTATTUNG</t>
  </si>
  <si>
    <t>17.1</t>
  </si>
  <si>
    <t>Innentüren, vorgehängt</t>
  </si>
  <si>
    <t>17.2</t>
  </si>
  <si>
    <t>Innentürplatten</t>
  </si>
  <si>
    <t>17.3</t>
  </si>
  <si>
    <t>Innentürrahmen, Schwellenwerte</t>
  </si>
  <si>
    <t>17.4</t>
  </si>
  <si>
    <t>Türgriffe, Beschläge</t>
  </si>
  <si>
    <t>17.5</t>
  </si>
  <si>
    <t>Stuhl Schiene, Sonstige</t>
  </si>
  <si>
    <t>17.6</t>
  </si>
  <si>
    <t>Täfelung, Verkleidung</t>
  </si>
  <si>
    <t>17.7</t>
  </si>
  <si>
    <t>Eingebautes Regal, Schränke</t>
  </si>
  <si>
    <t>17.8</t>
  </si>
  <si>
    <t>Schrankregale, Hardware</t>
  </si>
  <si>
    <t>17.9</t>
  </si>
  <si>
    <t>Treppen, Geländer, Spindeln</t>
  </si>
  <si>
    <t>17.10</t>
  </si>
  <si>
    <t>Innenanstrich, Beizen</t>
  </si>
  <si>
    <t>17.11</t>
  </si>
  <si>
    <t>Holzfußböden</t>
  </si>
  <si>
    <t>17.12</t>
  </si>
  <si>
    <t>Teppichboden</t>
  </si>
  <si>
    <t>17.13</t>
  </si>
  <si>
    <t>Elastischer/Vinyl-Bodenbelag</t>
  </si>
  <si>
    <t>17.14</t>
  </si>
  <si>
    <t>Andere Bodenbeläge</t>
  </si>
  <si>
    <t>17.15</t>
  </si>
  <si>
    <t>Akustik-, Metall- und Dekordecken</t>
  </si>
  <si>
    <t>17.16</t>
  </si>
  <si>
    <t>Nur Innenausbauarbeiten</t>
  </si>
  <si>
    <t>18</t>
  </si>
  <si>
    <t>KÜCHE &amp; BADEZIMMER</t>
  </si>
  <si>
    <t>18.1</t>
  </si>
  <si>
    <t>Küchenschränke</t>
  </si>
  <si>
    <t>18.2</t>
  </si>
  <si>
    <t>Badeschränke</t>
  </si>
  <si>
    <t>18.3</t>
  </si>
  <si>
    <t>Schrankgriffe, Geräte</t>
  </si>
  <si>
    <t>18.4</t>
  </si>
  <si>
    <t>Arbeitsplatte, Aufkantung</t>
  </si>
  <si>
    <t>18.5</t>
  </si>
  <si>
    <t>Keramische Fliese, Stein</t>
  </si>
  <si>
    <t>18.6</t>
  </si>
  <si>
    <t>Erhöhte Wannenplattform</t>
  </si>
  <si>
    <t>18.7</t>
  </si>
  <si>
    <t>Wanneneinhausung</t>
  </si>
  <si>
    <t>18.8</t>
  </si>
  <si>
    <t>Duschabtrennung / Türen</t>
  </si>
  <si>
    <t>18.9</t>
  </si>
  <si>
    <t>Medizinschränke</t>
  </si>
  <si>
    <t>18.10</t>
  </si>
  <si>
    <t>Spiegel</t>
  </si>
  <si>
    <t>18.11</t>
  </si>
  <si>
    <t>Handtuchaufhänger, Toilettenpapierhalter, Zubehör</t>
  </si>
  <si>
    <t>18.12</t>
  </si>
  <si>
    <t>Nur K&amp;B Laboratorium</t>
  </si>
  <si>
    <t>18.13</t>
  </si>
  <si>
    <t>19</t>
  </si>
  <si>
    <t>VERANDEN &amp; TERRASSEN</t>
  </si>
  <si>
    <t>19.1</t>
  </si>
  <si>
    <t>Offene Veranda</t>
  </si>
  <si>
    <t>19.2</t>
  </si>
  <si>
    <t>Siebveranda</t>
  </si>
  <si>
    <t>19.3</t>
  </si>
  <si>
    <t>Holz- oder Verbunddeck</t>
  </si>
  <si>
    <t>19.4</t>
  </si>
  <si>
    <t>Umzäunung</t>
  </si>
  <si>
    <t>19.5</t>
  </si>
  <si>
    <t>Andere Außenanlagen</t>
  </si>
  <si>
    <t>19.6</t>
  </si>
  <si>
    <t>20</t>
  </si>
  <si>
    <t>APPLIANZEN</t>
  </si>
  <si>
    <t>20.1</t>
  </si>
  <si>
    <t>Kühlschrank</t>
  </si>
  <si>
    <t>20.2</t>
  </si>
  <si>
    <t>Bereich, Kochfeld</t>
  </si>
  <si>
    <t>20.3</t>
  </si>
  <si>
    <t>Mikrowelle</t>
  </si>
  <si>
    <t>20.4</t>
  </si>
  <si>
    <t>Dunstabzugshaube</t>
  </si>
  <si>
    <t>20.5</t>
  </si>
  <si>
    <t>Geschirrspüler</t>
  </si>
  <si>
    <t>20.6</t>
  </si>
  <si>
    <t>Waschmaschine / Trockner</t>
  </si>
  <si>
    <t>20.7</t>
  </si>
  <si>
    <t xml:space="preserve">  Dieses Dokument wurde mit dem Onlinedienst https://ganttpro.com erstellt</t>
  </si>
  <si>
    <t xml:space="preserve">  Es steht Ihnen frei, das Dokument ohne Einschränkungen für Ihre Zwecke zu verwenden. Um es zu bearbeiten, erstellen Sie bitte eine Kopie oder verwenden Sie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</si>
</sst>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50C7D6"/>
      </patternFill>
    </fill>
    <fill>
      <patternFill patternType="solid">
        <fgColor rgb="FFFFCC80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0" fillId="5" borderId="0" xfId="0" applyFill="1" applyAlignment="1">
      <alignment indent="3"/>
    </xf>
    <xf numFmtId="14" fontId="0" fillId="0" borderId="0" xfId="0" applyNumberFormat="1"/>
    <xf numFmtId="0" fontId="4" fillId="6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Residential Construction Schedule_(GanttPRO.com)_12 06 2020 15 3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Residential Construction Schedule_(GanttPRO.com)_12 06 2020 15 35" TargetMode="External"/><Relationship Id="rId2" Type="http://schemas.openxmlformats.org/officeDocument/2006/relationships/hyperlink" Target="https://ganttpro.com?utm_source=excel_generated_footer_text_1&amp;title=Residential Construction Schedule_(GanttPRO.com)_12 06 2020 15 35" TargetMode="External"/><Relationship Id="rId3" Type="http://schemas.openxmlformats.org/officeDocument/2006/relationships/hyperlink" Target="https://ganttpro.com?utm_source=excel_generated_footer_text_2&amp;title=Residential Construction Schedule_(GanttPRO.com)_12 06 2020 15 3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0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43994.524415844906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t="s">
        <v>19</v>
      </c>
      <c r="C6" t="s">
        <v>20</v>
      </c>
      <c r="D6"/>
      <c r="E6" t="s">
        <v>0</v>
      </c>
      <c r="F6" s="7">
        <f>TODAY()+7</f>
        <v>44001.52441402778</v>
      </c>
      <c r="G6" s="7">
        <f>TODAY()+13</f>
        <v>44007.52441402778</v>
      </c>
      <c r="H6" t="s">
        <v>0</v>
      </c>
      <c r="I6">
        <v>0</v>
      </c>
      <c r="J6">
        <v>40</v>
      </c>
      <c r="K6">
        <v>0</v>
      </c>
      <c r="L6">
        <v>0</v>
      </c>
      <c r="M6" t="s">
        <v>21</v>
      </c>
      <c r="N6" t="s">
        <v>22</v>
      </c>
      <c r="O6" t="s">
        <v>0</v>
      </c>
      <c r="P6">
        <v>0</v>
      </c>
      <c r="Q6">
        <v>0</v>
      </c>
    </row>
    <row r="7" spans="1:17" x14ac:dyDescent="0.25">
      <c r="A7" s="8" t="s">
        <v>0</v>
      </c>
      <c r="B7" s="9" t="s">
        <v>23</v>
      </c>
      <c r="C7" s="9" t="s">
        <v>24</v>
      </c>
      <c r="D7" s="9"/>
      <c r="E7" s="9" t="s">
        <v>0</v>
      </c>
      <c r="F7" s="10">
        <f>TODAY()+9</f>
        <v>44003.52441402778</v>
      </c>
      <c r="G7" s="10">
        <f>TODAY()+28</f>
        <v>44022.52441402778</v>
      </c>
      <c r="H7" s="9" t="s">
        <v>0</v>
      </c>
      <c r="I7" s="9">
        <v>10</v>
      </c>
      <c r="J7" s="9">
        <v>112</v>
      </c>
      <c r="K7" s="9">
        <v>0</v>
      </c>
      <c r="L7" s="9">
        <v>0</v>
      </c>
      <c r="M7" s="9" t="s">
        <v>0</v>
      </c>
      <c r="N7" s="9" t="s">
        <v>0</v>
      </c>
      <c r="O7" s="9" t="s">
        <v>0</v>
      </c>
      <c r="P7" s="9">
        <v>0</v>
      </c>
      <c r="Q7" s="9">
        <v>0</v>
      </c>
    </row>
    <row r="8" spans="1:17" x14ac:dyDescent="0.25">
      <c r="A8" s="6" t="s">
        <v>0</v>
      </c>
      <c r="B8" t="s">
        <v>25</v>
      </c>
      <c r="C8" t="s">
        <v>0</v>
      </c>
      <c r="D8" t="s">
        <v>26</v>
      </c>
      <c r="E8" t="s">
        <v>0</v>
      </c>
      <c r="F8" s="7">
        <f>TODAY()+9</f>
        <v>44003.52441402778</v>
      </c>
      <c r="G8" s="7">
        <f>TODAY()+15</f>
        <v>44009.52441402778</v>
      </c>
      <c r="H8" t="s">
        <v>0</v>
      </c>
      <c r="I8">
        <v>50</v>
      </c>
      <c r="J8">
        <v>40</v>
      </c>
      <c r="K8">
        <v>0</v>
      </c>
      <c r="L8">
        <v>0</v>
      </c>
      <c r="M8" t="s">
        <v>27</v>
      </c>
      <c r="N8" t="s">
        <v>22</v>
      </c>
      <c r="O8" t="s">
        <v>0</v>
      </c>
      <c r="P8">
        <v>0</v>
      </c>
      <c r="Q8">
        <v>0</v>
      </c>
    </row>
    <row r="9" spans="1:17" x14ac:dyDescent="0.25">
      <c r="A9" s="6" t="s">
        <v>0</v>
      </c>
      <c r="B9" t="s">
        <v>28</v>
      </c>
      <c r="C9" t="s">
        <v>0</v>
      </c>
      <c r="D9" t="s">
        <v>29</v>
      </c>
      <c r="E9" t="s">
        <v>0</v>
      </c>
      <c r="F9" s="7">
        <f>TODAY()+12</f>
        <v>44006.52441403935</v>
      </c>
      <c r="G9" s="7">
        <f>TODAY()+16</f>
        <v>44010.52441403935</v>
      </c>
      <c r="H9" t="s">
        <v>0</v>
      </c>
      <c r="I9">
        <v>50</v>
      </c>
      <c r="J9">
        <v>40</v>
      </c>
      <c r="K9">
        <v>0</v>
      </c>
      <c r="L9">
        <v>0</v>
      </c>
      <c r="M9" t="s">
        <v>27</v>
      </c>
      <c r="N9" t="s">
        <v>22</v>
      </c>
      <c r="O9" t="s">
        <v>0</v>
      </c>
      <c r="P9">
        <v>0</v>
      </c>
      <c r="Q9">
        <v>0</v>
      </c>
    </row>
    <row r="10" spans="1:17" x14ac:dyDescent="0.25">
      <c r="A10" s="6" t="s">
        <v>0</v>
      </c>
      <c r="B10" t="s">
        <v>30</v>
      </c>
      <c r="C10" t="s">
        <v>0</v>
      </c>
      <c r="D10" t="s">
        <v>31</v>
      </c>
      <c r="E10" t="s">
        <v>0</v>
      </c>
      <c r="F10" s="7">
        <f>TODAY()+12</f>
        <v>44006.52441403935</v>
      </c>
      <c r="G10" s="7">
        <f>TODAY()+16</f>
        <v>44010.52441403935</v>
      </c>
      <c r="H10" t="s">
        <v>0</v>
      </c>
      <c r="I10">
        <v>0</v>
      </c>
      <c r="J10">
        <v>40</v>
      </c>
      <c r="K10">
        <v>0</v>
      </c>
      <c r="L10">
        <v>0</v>
      </c>
      <c r="M10" t="s">
        <v>21</v>
      </c>
      <c r="N10" t="s">
        <v>22</v>
      </c>
      <c r="O10" t="s">
        <v>0</v>
      </c>
      <c r="P10">
        <v>0</v>
      </c>
      <c r="Q10">
        <v>0</v>
      </c>
    </row>
    <row r="11" spans="1:17" x14ac:dyDescent="0.25">
      <c r="A11" s="6" t="s">
        <v>0</v>
      </c>
      <c r="B11" t="s">
        <v>32</v>
      </c>
      <c r="C11" t="s">
        <v>0</v>
      </c>
      <c r="D11" t="s">
        <v>33</v>
      </c>
      <c r="E11" t="s">
        <v>0</v>
      </c>
      <c r="F11" s="7">
        <f>TODAY()+12</f>
        <v>44006.52441403935</v>
      </c>
      <c r="G11" s="7">
        <f>TODAY()+16</f>
        <v>44010.52441403935</v>
      </c>
      <c r="H11" t="s">
        <v>0</v>
      </c>
      <c r="I11">
        <v>0</v>
      </c>
      <c r="J11">
        <v>40</v>
      </c>
      <c r="K11">
        <v>0</v>
      </c>
      <c r="L11">
        <v>0</v>
      </c>
      <c r="M11" t="s">
        <v>21</v>
      </c>
      <c r="N11" t="s">
        <v>22</v>
      </c>
      <c r="O11" t="s">
        <v>0</v>
      </c>
      <c r="P11">
        <v>0</v>
      </c>
      <c r="Q11">
        <v>0</v>
      </c>
    </row>
    <row r="12" spans="1:17" x14ac:dyDescent="0.25">
      <c r="A12" s="6" t="s">
        <v>0</v>
      </c>
      <c r="B12" t="s">
        <v>34</v>
      </c>
      <c r="C12" t="s">
        <v>0</v>
      </c>
      <c r="D12" t="s">
        <v>35</v>
      </c>
      <c r="E12" t="s">
        <v>0</v>
      </c>
      <c r="F12" s="7">
        <f>TODAY()+13</f>
        <v>44007.52441403935</v>
      </c>
      <c r="G12" s="7">
        <f>TODAY()+19</f>
        <v>44013.52441403935</v>
      </c>
      <c r="H12" t="s">
        <v>0</v>
      </c>
      <c r="I12">
        <v>0</v>
      </c>
      <c r="J12">
        <v>40</v>
      </c>
      <c r="K12">
        <v>0</v>
      </c>
      <c r="L12">
        <v>0</v>
      </c>
      <c r="M12" t="s">
        <v>21</v>
      </c>
      <c r="N12" t="s">
        <v>22</v>
      </c>
      <c r="O12" t="s">
        <v>0</v>
      </c>
      <c r="P12">
        <v>0</v>
      </c>
      <c r="Q12">
        <v>0</v>
      </c>
    </row>
    <row r="13" spans="1:17" x14ac:dyDescent="0.25">
      <c r="A13" s="6" t="s">
        <v>0</v>
      </c>
      <c r="B13" t="s">
        <v>36</v>
      </c>
      <c r="C13" t="s">
        <v>0</v>
      </c>
      <c r="D13" t="s">
        <v>37</v>
      </c>
      <c r="E13" t="s">
        <v>0</v>
      </c>
      <c r="F13" s="7">
        <f>TODAY()+14</f>
        <v>44008.52441405093</v>
      </c>
      <c r="G13" s="7">
        <f>TODAY()+20</f>
        <v>44014.52441405093</v>
      </c>
      <c r="H13" t="s">
        <v>0</v>
      </c>
      <c r="I13">
        <v>0</v>
      </c>
      <c r="J13">
        <v>40</v>
      </c>
      <c r="K13">
        <v>0</v>
      </c>
      <c r="L13">
        <v>0</v>
      </c>
      <c r="M13" t="s">
        <v>21</v>
      </c>
      <c r="N13" t="s">
        <v>22</v>
      </c>
      <c r="O13" t="s">
        <v>0</v>
      </c>
      <c r="P13">
        <v>0</v>
      </c>
      <c r="Q13">
        <v>0</v>
      </c>
    </row>
    <row r="14" spans="1:17" x14ac:dyDescent="0.25">
      <c r="A14" s="6" t="s">
        <v>0</v>
      </c>
      <c r="B14" t="s">
        <v>38</v>
      </c>
      <c r="C14" t="s">
        <v>0</v>
      </c>
      <c r="D14" t="s">
        <v>39</v>
      </c>
      <c r="E14" t="s">
        <v>0</v>
      </c>
      <c r="F14" s="7">
        <f>TODAY()+15</f>
        <v>44009.52441405093</v>
      </c>
      <c r="G14" s="7">
        <f>TODAY()+21</f>
        <v>44015.52441405093</v>
      </c>
      <c r="H14" t="s">
        <v>0</v>
      </c>
      <c r="I14">
        <v>0</v>
      </c>
      <c r="J14">
        <v>40</v>
      </c>
      <c r="K14">
        <v>0</v>
      </c>
      <c r="L14">
        <v>0</v>
      </c>
      <c r="M14" t="s">
        <v>21</v>
      </c>
      <c r="N14" t="s">
        <v>22</v>
      </c>
      <c r="O14" t="s">
        <v>0</v>
      </c>
      <c r="P14">
        <v>0</v>
      </c>
      <c r="Q14">
        <v>0</v>
      </c>
    </row>
    <row r="15" spans="1:17" x14ac:dyDescent="0.25">
      <c r="A15" s="6" t="s">
        <v>0</v>
      </c>
      <c r="B15" t="s">
        <v>40</v>
      </c>
      <c r="C15" t="s">
        <v>0</v>
      </c>
      <c r="D15" t="s">
        <v>41</v>
      </c>
      <c r="E15" t="s">
        <v>0</v>
      </c>
      <c r="F15" s="7">
        <f>TODAY()+16</f>
        <v>44010.52441405093</v>
      </c>
      <c r="G15" s="7">
        <f>TODAY()+22</f>
        <v>44016.52441405093</v>
      </c>
      <c r="H15" t="s">
        <v>0</v>
      </c>
      <c r="I15">
        <v>0</v>
      </c>
      <c r="J15">
        <v>40</v>
      </c>
      <c r="K15">
        <v>0</v>
      </c>
      <c r="L15">
        <v>0</v>
      </c>
      <c r="M15" t="s">
        <v>21</v>
      </c>
      <c r="N15" t="s">
        <v>22</v>
      </c>
      <c r="O15" t="s">
        <v>0</v>
      </c>
      <c r="P15">
        <v>0</v>
      </c>
      <c r="Q15">
        <v>0</v>
      </c>
    </row>
    <row r="16" spans="1:17" x14ac:dyDescent="0.25">
      <c r="A16" s="6" t="s">
        <v>0</v>
      </c>
      <c r="B16" t="s">
        <v>42</v>
      </c>
      <c r="C16" t="s">
        <v>0</v>
      </c>
      <c r="D16" t="s">
        <v>43</v>
      </c>
      <c r="E16" t="s">
        <v>0</v>
      </c>
      <c r="F16" s="7">
        <f>TODAY()+19</f>
        <v>44013.52441405093</v>
      </c>
      <c r="G16" s="7">
        <f>TODAY()+23</f>
        <v>44017.5244140625</v>
      </c>
      <c r="H16" t="s">
        <v>0</v>
      </c>
      <c r="I16">
        <v>0</v>
      </c>
      <c r="J16">
        <v>40</v>
      </c>
      <c r="K16">
        <v>0</v>
      </c>
      <c r="L16">
        <v>0</v>
      </c>
      <c r="M16" t="s">
        <v>21</v>
      </c>
      <c r="N16" t="s">
        <v>22</v>
      </c>
      <c r="O16" t="s">
        <v>0</v>
      </c>
      <c r="P16">
        <v>0</v>
      </c>
      <c r="Q16">
        <v>0</v>
      </c>
    </row>
    <row r="17" spans="1:17" x14ac:dyDescent="0.25">
      <c r="A17" s="6" t="s">
        <v>0</v>
      </c>
      <c r="B17" t="s">
        <v>44</v>
      </c>
      <c r="C17" t="s">
        <v>0</v>
      </c>
      <c r="D17" t="s">
        <v>45</v>
      </c>
      <c r="E17" t="s">
        <v>0</v>
      </c>
      <c r="F17" s="7">
        <f>TODAY()+22</f>
        <v>44016.5244140625</v>
      </c>
      <c r="G17" s="7">
        <f>TODAY()+28</f>
        <v>44022.5244140625</v>
      </c>
      <c r="H17" t="s">
        <v>0</v>
      </c>
      <c r="I17">
        <v>0</v>
      </c>
      <c r="J17">
        <v>40</v>
      </c>
      <c r="K17">
        <v>0</v>
      </c>
      <c r="L17">
        <v>0</v>
      </c>
      <c r="M17" t="s">
        <v>21</v>
      </c>
      <c r="N17" t="s">
        <v>22</v>
      </c>
      <c r="O17" t="s">
        <v>0</v>
      </c>
      <c r="P17">
        <v>0</v>
      </c>
      <c r="Q17">
        <v>0</v>
      </c>
    </row>
    <row r="18" spans="1:17" x14ac:dyDescent="0.25">
      <c r="A18" s="8" t="s">
        <v>0</v>
      </c>
      <c r="B18" s="9" t="s">
        <v>46</v>
      </c>
      <c r="C18" s="9" t="s">
        <v>47</v>
      </c>
      <c r="D18" s="9"/>
      <c r="E18" s="9" t="s">
        <v>0</v>
      </c>
      <c r="F18" s="10">
        <f>TODAY()+29</f>
        <v>44023.5244140625</v>
      </c>
      <c r="G18" s="10">
        <f>TODAY()+48</f>
        <v>44042.5244140625</v>
      </c>
      <c r="H18" s="9" t="s">
        <v>0</v>
      </c>
      <c r="I18" s="9">
        <v>0</v>
      </c>
      <c r="J18" s="9">
        <v>112</v>
      </c>
      <c r="K18" s="9">
        <v>0</v>
      </c>
      <c r="L18" s="9">
        <v>0</v>
      </c>
      <c r="M18" s="9" t="s">
        <v>0</v>
      </c>
      <c r="N18" s="9" t="s">
        <v>0</v>
      </c>
      <c r="O18" s="9" t="s">
        <v>0</v>
      </c>
      <c r="P18" s="9">
        <v>0</v>
      </c>
      <c r="Q18" s="9">
        <v>0</v>
      </c>
    </row>
    <row r="19" spans="1:17" x14ac:dyDescent="0.25">
      <c r="A19" s="6" t="s">
        <v>0</v>
      </c>
      <c r="B19" t="s">
        <v>48</v>
      </c>
      <c r="C19" t="s">
        <v>0</v>
      </c>
      <c r="D19" t="s">
        <v>49</v>
      </c>
      <c r="E19" t="s">
        <v>0</v>
      </c>
      <c r="F19" s="7">
        <f>TODAY()+29</f>
        <v>44023.5244140625</v>
      </c>
      <c r="G19" s="7">
        <f>TODAY()+35</f>
        <v>44029.5244140625</v>
      </c>
      <c r="H19" t="s">
        <v>0</v>
      </c>
      <c r="I19">
        <v>0</v>
      </c>
      <c r="J19">
        <v>40</v>
      </c>
      <c r="K19">
        <v>0</v>
      </c>
      <c r="L19">
        <v>0</v>
      </c>
      <c r="M19" t="s">
        <v>21</v>
      </c>
      <c r="N19" t="s">
        <v>22</v>
      </c>
      <c r="O19" t="s">
        <v>0</v>
      </c>
      <c r="P19">
        <v>0</v>
      </c>
      <c r="Q19">
        <v>0</v>
      </c>
    </row>
    <row r="20" spans="1:17" x14ac:dyDescent="0.25">
      <c r="A20" s="6" t="s">
        <v>0</v>
      </c>
      <c r="B20" t="s">
        <v>50</v>
      </c>
      <c r="C20" t="s">
        <v>0</v>
      </c>
      <c r="D20" t="s">
        <v>51</v>
      </c>
      <c r="E20" t="s">
        <v>0</v>
      </c>
      <c r="F20" s="7">
        <f>TODAY()+30</f>
        <v>44024.5244140625</v>
      </c>
      <c r="G20" s="7">
        <f>TODAY()+36</f>
        <v>44030.5244140625</v>
      </c>
      <c r="H20" t="s">
        <v>0</v>
      </c>
      <c r="I20">
        <v>0</v>
      </c>
      <c r="J20">
        <v>40</v>
      </c>
      <c r="K20">
        <v>0</v>
      </c>
      <c r="L20">
        <v>0</v>
      </c>
      <c r="M20" t="s">
        <v>21</v>
      </c>
      <c r="N20" t="s">
        <v>22</v>
      </c>
      <c r="O20" t="s">
        <v>0</v>
      </c>
      <c r="P20">
        <v>0</v>
      </c>
      <c r="Q20">
        <v>0</v>
      </c>
    </row>
    <row r="21" spans="1:17" x14ac:dyDescent="0.25">
      <c r="A21" s="6" t="s">
        <v>0</v>
      </c>
      <c r="B21" t="s">
        <v>52</v>
      </c>
      <c r="C21" t="s">
        <v>0</v>
      </c>
      <c r="D21" t="s">
        <v>53</v>
      </c>
      <c r="E21" t="s">
        <v>0</v>
      </c>
      <c r="F21" s="7">
        <f>TODAY()+33</f>
        <v>44027.52441407407</v>
      </c>
      <c r="G21" s="7">
        <f>TODAY()+37</f>
        <v>44031.52441407407</v>
      </c>
      <c r="H21" t="s">
        <v>0</v>
      </c>
      <c r="I21">
        <v>0</v>
      </c>
      <c r="J21">
        <v>40</v>
      </c>
      <c r="K21">
        <v>0</v>
      </c>
      <c r="L21">
        <v>0</v>
      </c>
      <c r="M21" t="s">
        <v>21</v>
      </c>
      <c r="N21" t="s">
        <v>22</v>
      </c>
      <c r="O21" t="s">
        <v>0</v>
      </c>
      <c r="P21">
        <v>0</v>
      </c>
      <c r="Q21">
        <v>0</v>
      </c>
    </row>
    <row r="22" spans="1:17" x14ac:dyDescent="0.25">
      <c r="A22" s="6" t="s">
        <v>0</v>
      </c>
      <c r="B22" t="s">
        <v>54</v>
      </c>
      <c r="C22" t="s">
        <v>0</v>
      </c>
      <c r="D22" t="s">
        <v>55</v>
      </c>
      <c r="E22" t="s">
        <v>0</v>
      </c>
      <c r="F22" s="7">
        <f>TODAY()+34</f>
        <v>44028.52441407407</v>
      </c>
      <c r="G22" s="7">
        <f>TODAY()+40</f>
        <v>44034.52441407407</v>
      </c>
      <c r="H22" t="s">
        <v>0</v>
      </c>
      <c r="I22">
        <v>0</v>
      </c>
      <c r="J22">
        <v>40</v>
      </c>
      <c r="K22">
        <v>0</v>
      </c>
      <c r="L22">
        <v>0</v>
      </c>
      <c r="M22" t="s">
        <v>21</v>
      </c>
      <c r="N22" t="s">
        <v>22</v>
      </c>
      <c r="O22" t="s">
        <v>0</v>
      </c>
      <c r="P22">
        <v>0</v>
      </c>
      <c r="Q22">
        <v>0</v>
      </c>
    </row>
    <row r="23" spans="1:17" x14ac:dyDescent="0.25">
      <c r="A23" s="6" t="s">
        <v>0</v>
      </c>
      <c r="B23" t="s">
        <v>56</v>
      </c>
      <c r="C23" t="s">
        <v>0</v>
      </c>
      <c r="D23" t="s">
        <v>57</v>
      </c>
      <c r="E23" t="s">
        <v>0</v>
      </c>
      <c r="F23" s="7">
        <f>TODAY()+35</f>
        <v>44029.52441407407</v>
      </c>
      <c r="G23" s="7">
        <f>TODAY()+41</f>
        <v>44035.52441407407</v>
      </c>
      <c r="H23" t="s">
        <v>0</v>
      </c>
      <c r="I23">
        <v>0</v>
      </c>
      <c r="J23">
        <v>40</v>
      </c>
      <c r="K23">
        <v>0</v>
      </c>
      <c r="L23">
        <v>0</v>
      </c>
      <c r="M23" t="s">
        <v>21</v>
      </c>
      <c r="N23" t="s">
        <v>22</v>
      </c>
      <c r="O23" t="s">
        <v>0</v>
      </c>
      <c r="P23">
        <v>0</v>
      </c>
      <c r="Q23">
        <v>0</v>
      </c>
    </row>
    <row r="24" spans="1:17" x14ac:dyDescent="0.25">
      <c r="A24" s="6" t="s">
        <v>0</v>
      </c>
      <c r="B24" t="s">
        <v>58</v>
      </c>
      <c r="C24" t="s">
        <v>0</v>
      </c>
      <c r="D24" t="s">
        <v>59</v>
      </c>
      <c r="E24" t="s">
        <v>0</v>
      </c>
      <c r="F24" s="7">
        <f>TODAY()+35</f>
        <v>44029.52441407407</v>
      </c>
      <c r="G24" s="7">
        <f>TODAY()+41</f>
        <v>44035.52441407407</v>
      </c>
      <c r="H24" t="s">
        <v>0</v>
      </c>
      <c r="I24">
        <v>0</v>
      </c>
      <c r="J24">
        <v>40</v>
      </c>
      <c r="K24">
        <v>0</v>
      </c>
      <c r="L24">
        <v>0</v>
      </c>
      <c r="M24" t="s">
        <v>21</v>
      </c>
      <c r="N24" t="s">
        <v>22</v>
      </c>
      <c r="O24" t="s">
        <v>0</v>
      </c>
      <c r="P24">
        <v>0</v>
      </c>
      <c r="Q24">
        <v>0</v>
      </c>
    </row>
    <row r="25" spans="1:17" x14ac:dyDescent="0.25">
      <c r="A25" s="6" t="s">
        <v>0</v>
      </c>
      <c r="B25" t="s">
        <v>60</v>
      </c>
      <c r="C25" t="s">
        <v>0</v>
      </c>
      <c r="D25" t="s">
        <v>61</v>
      </c>
      <c r="E25" t="s">
        <v>0</v>
      </c>
      <c r="F25" s="7">
        <f>TODAY()+35</f>
        <v>44029.52441408565</v>
      </c>
      <c r="G25" s="7">
        <f>TODAY()+41</f>
        <v>44035.52441408565</v>
      </c>
      <c r="H25" t="s">
        <v>0</v>
      </c>
      <c r="I25">
        <v>0</v>
      </c>
      <c r="J25">
        <v>40</v>
      </c>
      <c r="K25">
        <v>0</v>
      </c>
      <c r="L25">
        <v>0</v>
      </c>
      <c r="M25" t="s">
        <v>21</v>
      </c>
      <c r="N25" t="s">
        <v>22</v>
      </c>
      <c r="O25" t="s">
        <v>0</v>
      </c>
      <c r="P25">
        <v>0</v>
      </c>
      <c r="Q25">
        <v>0</v>
      </c>
    </row>
    <row r="26" spans="1:17" x14ac:dyDescent="0.25">
      <c r="A26" s="6" t="s">
        <v>0</v>
      </c>
      <c r="B26" t="s">
        <v>62</v>
      </c>
      <c r="C26" t="s">
        <v>0</v>
      </c>
      <c r="D26" t="s">
        <v>63</v>
      </c>
      <c r="E26" t="s">
        <v>0</v>
      </c>
      <c r="F26" s="7">
        <f>TODAY()+36</f>
        <v>44030.52441408565</v>
      </c>
      <c r="G26" s="7">
        <f>TODAY()+42</f>
        <v>44036.52441408565</v>
      </c>
      <c r="H26" t="s">
        <v>0</v>
      </c>
      <c r="I26">
        <v>0</v>
      </c>
      <c r="J26">
        <v>40</v>
      </c>
      <c r="K26">
        <v>0</v>
      </c>
      <c r="L26">
        <v>0</v>
      </c>
      <c r="M26" t="s">
        <v>21</v>
      </c>
      <c r="N26" t="s">
        <v>22</v>
      </c>
      <c r="O26" t="s">
        <v>0</v>
      </c>
      <c r="P26">
        <v>0</v>
      </c>
      <c r="Q26">
        <v>0</v>
      </c>
    </row>
    <row r="27" spans="1:17" x14ac:dyDescent="0.25">
      <c r="A27" s="6" t="s">
        <v>0</v>
      </c>
      <c r="B27" t="s">
        <v>64</v>
      </c>
      <c r="C27" t="s">
        <v>0</v>
      </c>
      <c r="D27" t="s">
        <v>65</v>
      </c>
      <c r="E27" t="s">
        <v>0</v>
      </c>
      <c r="F27" s="7">
        <f>TODAY()+37</f>
        <v>44031.52441408565</v>
      </c>
      <c r="G27" s="7">
        <f>TODAY()+43</f>
        <v>44037.52441408565</v>
      </c>
      <c r="H27" t="s">
        <v>0</v>
      </c>
      <c r="I27">
        <v>0</v>
      </c>
      <c r="J27">
        <v>40</v>
      </c>
      <c r="K27">
        <v>0</v>
      </c>
      <c r="L27">
        <v>0</v>
      </c>
      <c r="M27" t="s">
        <v>21</v>
      </c>
      <c r="N27" t="s">
        <v>22</v>
      </c>
      <c r="O27" t="s">
        <v>0</v>
      </c>
      <c r="P27">
        <v>0</v>
      </c>
      <c r="Q27">
        <v>0</v>
      </c>
    </row>
    <row r="28" spans="1:17" x14ac:dyDescent="0.25">
      <c r="A28" s="6" t="s">
        <v>0</v>
      </c>
      <c r="B28" t="s">
        <v>66</v>
      </c>
      <c r="C28" t="s">
        <v>0</v>
      </c>
      <c r="D28" t="s">
        <v>67</v>
      </c>
      <c r="E28" t="s">
        <v>0</v>
      </c>
      <c r="F28" s="7">
        <f>TODAY()+40</f>
        <v>44034.52441408565</v>
      </c>
      <c r="G28" s="7">
        <f>TODAY()+44</f>
        <v>44038.52441408565</v>
      </c>
      <c r="H28" t="s">
        <v>0</v>
      </c>
      <c r="I28">
        <v>0</v>
      </c>
      <c r="J28">
        <v>40</v>
      </c>
      <c r="K28">
        <v>0</v>
      </c>
      <c r="L28">
        <v>0</v>
      </c>
      <c r="M28" t="s">
        <v>21</v>
      </c>
      <c r="N28" t="s">
        <v>22</v>
      </c>
      <c r="O28" t="s">
        <v>0</v>
      </c>
      <c r="P28">
        <v>0</v>
      </c>
      <c r="Q28">
        <v>0</v>
      </c>
    </row>
    <row r="29" spans="1:17" x14ac:dyDescent="0.25">
      <c r="A29" s="6" t="s">
        <v>0</v>
      </c>
      <c r="B29" t="s">
        <v>68</v>
      </c>
      <c r="C29" t="s">
        <v>0</v>
      </c>
      <c r="D29" t="s">
        <v>69</v>
      </c>
      <c r="E29" t="s">
        <v>0</v>
      </c>
      <c r="F29" s="7">
        <f>TODAY()+41</f>
        <v>44035.52441408565</v>
      </c>
      <c r="G29" s="7">
        <f>TODAY()+47</f>
        <v>44041.52441409722</v>
      </c>
      <c r="H29" t="s">
        <v>0</v>
      </c>
      <c r="I29">
        <v>0</v>
      </c>
      <c r="J29">
        <v>40</v>
      </c>
      <c r="K29">
        <v>0</v>
      </c>
      <c r="L29">
        <v>0</v>
      </c>
      <c r="M29" t="s">
        <v>21</v>
      </c>
      <c r="N29" t="s">
        <v>22</v>
      </c>
      <c r="O29" t="s">
        <v>0</v>
      </c>
      <c r="P29">
        <v>0</v>
      </c>
      <c r="Q29">
        <v>0</v>
      </c>
    </row>
    <row r="30" spans="1:17" x14ac:dyDescent="0.25">
      <c r="A30" s="6" t="s">
        <v>0</v>
      </c>
      <c r="B30" t="s">
        <v>70</v>
      </c>
      <c r="C30" t="s">
        <v>0</v>
      </c>
      <c r="D30" t="s">
        <v>71</v>
      </c>
      <c r="E30" t="s">
        <v>0</v>
      </c>
      <c r="F30" s="7">
        <f>TODAY()+42</f>
        <v>44036.52441409722</v>
      </c>
      <c r="G30" s="7">
        <f>TODAY()+48</f>
        <v>44042.52441409722</v>
      </c>
      <c r="H30" t="s">
        <v>0</v>
      </c>
      <c r="I30">
        <v>0</v>
      </c>
      <c r="J30">
        <v>40</v>
      </c>
      <c r="K30">
        <v>0</v>
      </c>
      <c r="L30">
        <v>0</v>
      </c>
      <c r="M30" t="s">
        <v>21</v>
      </c>
      <c r="N30" t="s">
        <v>22</v>
      </c>
      <c r="O30" t="s">
        <v>0</v>
      </c>
      <c r="P30">
        <v>0</v>
      </c>
      <c r="Q30">
        <v>0</v>
      </c>
    </row>
    <row r="31" spans="1:17" x14ac:dyDescent="0.25">
      <c r="A31" s="6" t="s">
        <v>0</v>
      </c>
      <c r="B31" t="s">
        <v>72</v>
      </c>
      <c r="C31" t="s">
        <v>0</v>
      </c>
      <c r="D31" t="s">
        <v>73</v>
      </c>
      <c r="E31" t="s">
        <v>0</v>
      </c>
      <c r="F31" s="7">
        <f>TODAY()+42</f>
        <v>44036.52441409722</v>
      </c>
      <c r="G31" s="7">
        <f>TODAY()+48</f>
        <v>44042.52441409722</v>
      </c>
      <c r="H31" t="s">
        <v>0</v>
      </c>
      <c r="I31">
        <v>0</v>
      </c>
      <c r="J31">
        <v>40</v>
      </c>
      <c r="K31">
        <v>0</v>
      </c>
      <c r="L31">
        <v>0</v>
      </c>
      <c r="M31" t="s">
        <v>21</v>
      </c>
      <c r="N31" t="s">
        <v>22</v>
      </c>
      <c r="O31" t="s">
        <v>0</v>
      </c>
      <c r="P31">
        <v>0</v>
      </c>
      <c r="Q31">
        <v>0</v>
      </c>
    </row>
    <row r="32" spans="1:17" x14ac:dyDescent="0.25">
      <c r="A32" s="6" t="s">
        <v>0</v>
      </c>
      <c r="B32" t="s">
        <v>74</v>
      </c>
      <c r="C32" t="s">
        <v>0</v>
      </c>
      <c r="D32" t="s">
        <v>47</v>
      </c>
      <c r="E32" t="s">
        <v>0</v>
      </c>
      <c r="F32" s="7">
        <f>TODAY()+42</f>
        <v>44036.52441409722</v>
      </c>
      <c r="G32" s="7">
        <f>TODAY()+48</f>
        <v>44042.52441409722</v>
      </c>
      <c r="H32" t="s">
        <v>0</v>
      </c>
      <c r="I32">
        <v>0</v>
      </c>
      <c r="J32">
        <v>40</v>
      </c>
      <c r="K32">
        <v>0</v>
      </c>
      <c r="L32">
        <v>0</v>
      </c>
      <c r="M32" t="s">
        <v>21</v>
      </c>
      <c r="N32" t="s">
        <v>22</v>
      </c>
      <c r="O32" t="s">
        <v>0</v>
      </c>
      <c r="P32">
        <v>0</v>
      </c>
      <c r="Q32">
        <v>0</v>
      </c>
    </row>
    <row r="33" spans="1:17" x14ac:dyDescent="0.25">
      <c r="A33" s="8" t="s">
        <v>0</v>
      </c>
      <c r="B33" s="9" t="s">
        <v>75</v>
      </c>
      <c r="C33" s="9" t="s">
        <v>76</v>
      </c>
      <c r="D33" s="9"/>
      <c r="E33" s="9" t="s">
        <v>0</v>
      </c>
      <c r="F33" s="10">
        <f>TODAY()+35</f>
        <v>44029.52441409722</v>
      </c>
      <c r="G33" s="10">
        <f>TODAY()+48</f>
        <v>44042.52441409722</v>
      </c>
      <c r="H33" s="9" t="s">
        <v>0</v>
      </c>
      <c r="I33" s="9">
        <v>0</v>
      </c>
      <c r="J33" s="9">
        <v>80</v>
      </c>
      <c r="K33" s="9">
        <v>0</v>
      </c>
      <c r="L33" s="9">
        <v>0</v>
      </c>
      <c r="M33" s="9" t="s">
        <v>0</v>
      </c>
      <c r="N33" s="9" t="s">
        <v>0</v>
      </c>
      <c r="O33" s="9" t="s">
        <v>0</v>
      </c>
      <c r="P33" s="9">
        <v>0</v>
      </c>
      <c r="Q33" s="9">
        <v>0</v>
      </c>
    </row>
    <row r="34" spans="1:17" x14ac:dyDescent="0.25">
      <c r="A34" s="6" t="s">
        <v>0</v>
      </c>
      <c r="B34" t="s">
        <v>77</v>
      </c>
      <c r="C34" t="s">
        <v>0</v>
      </c>
      <c r="D34" t="s">
        <v>78</v>
      </c>
      <c r="E34" t="s">
        <v>0</v>
      </c>
      <c r="F34" s="7">
        <f>TODAY()+35</f>
        <v>44029.5244141088</v>
      </c>
      <c r="G34" s="7">
        <f>TODAY()+41</f>
        <v>44035.5244141088</v>
      </c>
      <c r="H34" t="s">
        <v>0</v>
      </c>
      <c r="I34">
        <v>0</v>
      </c>
      <c r="J34">
        <v>40</v>
      </c>
      <c r="K34">
        <v>0</v>
      </c>
      <c r="L34">
        <v>0</v>
      </c>
      <c r="M34" t="s">
        <v>21</v>
      </c>
      <c r="N34" t="s">
        <v>22</v>
      </c>
      <c r="O34" t="s">
        <v>0</v>
      </c>
      <c r="P34">
        <v>0</v>
      </c>
      <c r="Q34">
        <v>0</v>
      </c>
    </row>
    <row r="35" spans="1:17" x14ac:dyDescent="0.25">
      <c r="A35" s="6" t="s">
        <v>0</v>
      </c>
      <c r="B35" t="s">
        <v>79</v>
      </c>
      <c r="C35" t="s">
        <v>0</v>
      </c>
      <c r="D35" t="s">
        <v>80</v>
      </c>
      <c r="E35" t="s">
        <v>0</v>
      </c>
      <c r="F35" s="7">
        <f>TODAY()+36</f>
        <v>44030.5244141088</v>
      </c>
      <c r="G35" s="7">
        <f>TODAY()+42</f>
        <v>44036.5244141088</v>
      </c>
      <c r="H35" t="s">
        <v>0</v>
      </c>
      <c r="I35">
        <v>0</v>
      </c>
      <c r="J35">
        <v>40</v>
      </c>
      <c r="K35">
        <v>0</v>
      </c>
      <c r="L35">
        <v>0</v>
      </c>
      <c r="M35" t="s">
        <v>21</v>
      </c>
      <c r="N35" t="s">
        <v>22</v>
      </c>
      <c r="O35" t="s">
        <v>0</v>
      </c>
      <c r="P35">
        <v>0</v>
      </c>
      <c r="Q35">
        <v>0</v>
      </c>
    </row>
    <row r="36" spans="1:17" x14ac:dyDescent="0.25">
      <c r="A36" s="6" t="s">
        <v>0</v>
      </c>
      <c r="B36" t="s">
        <v>81</v>
      </c>
      <c r="C36" t="s">
        <v>0</v>
      </c>
      <c r="D36" t="s">
        <v>82</v>
      </c>
      <c r="E36" t="s">
        <v>0</v>
      </c>
      <c r="F36" s="7">
        <f>TODAY()+37</f>
        <v>44031.5244141088</v>
      </c>
      <c r="G36" s="7">
        <f>TODAY()+43</f>
        <v>44037.5244141088</v>
      </c>
      <c r="H36" t="s">
        <v>0</v>
      </c>
      <c r="I36">
        <v>0</v>
      </c>
      <c r="J36">
        <v>40</v>
      </c>
      <c r="K36">
        <v>0</v>
      </c>
      <c r="L36">
        <v>0</v>
      </c>
      <c r="M36" t="s">
        <v>21</v>
      </c>
      <c r="N36" t="s">
        <v>22</v>
      </c>
      <c r="O36" t="s">
        <v>0</v>
      </c>
      <c r="P36">
        <v>0</v>
      </c>
      <c r="Q36">
        <v>0</v>
      </c>
    </row>
    <row r="37" spans="1:17" x14ac:dyDescent="0.25">
      <c r="A37" s="6" t="s">
        <v>0</v>
      </c>
      <c r="B37" t="s">
        <v>83</v>
      </c>
      <c r="C37" t="s">
        <v>0</v>
      </c>
      <c r="D37" t="s">
        <v>84</v>
      </c>
      <c r="E37" t="s">
        <v>0</v>
      </c>
      <c r="F37" s="7">
        <f>TODAY()+40</f>
        <v>44034.5244141088</v>
      </c>
      <c r="G37" s="7">
        <f>TODAY()+44</f>
        <v>44038.5244141088</v>
      </c>
      <c r="H37" t="s">
        <v>0</v>
      </c>
      <c r="I37">
        <v>0</v>
      </c>
      <c r="J37">
        <v>40</v>
      </c>
      <c r="K37">
        <v>0</v>
      </c>
      <c r="L37">
        <v>0</v>
      </c>
      <c r="M37" t="s">
        <v>21</v>
      </c>
      <c r="N37" t="s">
        <v>22</v>
      </c>
      <c r="O37" t="s">
        <v>0</v>
      </c>
      <c r="P37">
        <v>0</v>
      </c>
      <c r="Q37">
        <v>0</v>
      </c>
    </row>
    <row r="38" spans="1:17" x14ac:dyDescent="0.25">
      <c r="A38" s="6" t="s">
        <v>0</v>
      </c>
      <c r="B38" t="s">
        <v>85</v>
      </c>
      <c r="C38" t="s">
        <v>0</v>
      </c>
      <c r="D38" t="s">
        <v>86</v>
      </c>
      <c r="E38" t="s">
        <v>0</v>
      </c>
      <c r="F38" s="7">
        <f>TODAY()+40</f>
        <v>44034.52441412037</v>
      </c>
      <c r="G38" s="7">
        <f>TODAY()+44</f>
        <v>44038.52441412037</v>
      </c>
      <c r="H38" t="s">
        <v>0</v>
      </c>
      <c r="I38">
        <v>0</v>
      </c>
      <c r="J38">
        <v>40</v>
      </c>
      <c r="K38">
        <v>0</v>
      </c>
      <c r="L38">
        <v>0</v>
      </c>
      <c r="M38" t="s">
        <v>21</v>
      </c>
      <c r="N38" t="s">
        <v>22</v>
      </c>
      <c r="O38" t="s">
        <v>0</v>
      </c>
      <c r="P38">
        <v>0</v>
      </c>
      <c r="Q38">
        <v>0</v>
      </c>
    </row>
    <row r="39" spans="1:17" x14ac:dyDescent="0.25">
      <c r="A39" s="6" t="s">
        <v>0</v>
      </c>
      <c r="B39" t="s">
        <v>87</v>
      </c>
      <c r="C39" t="s">
        <v>0</v>
      </c>
      <c r="D39" t="s">
        <v>88</v>
      </c>
      <c r="E39" t="s">
        <v>0</v>
      </c>
      <c r="F39" s="7">
        <f>TODAY()+40</f>
        <v>44034.52441412037</v>
      </c>
      <c r="G39" s="7">
        <f>TODAY()+44</f>
        <v>44038.52441412037</v>
      </c>
      <c r="H39" t="s">
        <v>0</v>
      </c>
      <c r="I39">
        <v>0</v>
      </c>
      <c r="J39">
        <v>40</v>
      </c>
      <c r="K39">
        <v>0</v>
      </c>
      <c r="L39">
        <v>0</v>
      </c>
      <c r="M39" t="s">
        <v>21</v>
      </c>
      <c r="N39" t="s">
        <v>22</v>
      </c>
      <c r="O39" t="s">
        <v>0</v>
      </c>
      <c r="P39">
        <v>0</v>
      </c>
      <c r="Q39">
        <v>0</v>
      </c>
    </row>
    <row r="40" spans="1:17" x14ac:dyDescent="0.25">
      <c r="A40" s="6" t="s">
        <v>0</v>
      </c>
      <c r="B40" t="s">
        <v>89</v>
      </c>
      <c r="C40" t="s">
        <v>0</v>
      </c>
      <c r="D40" t="s">
        <v>90</v>
      </c>
      <c r="E40" t="s">
        <v>0</v>
      </c>
      <c r="F40" s="7">
        <f>TODAY()+41</f>
        <v>44035.52441412037</v>
      </c>
      <c r="G40" s="7">
        <f>TODAY()+47</f>
        <v>44041.52441412037</v>
      </c>
      <c r="H40" t="s">
        <v>0</v>
      </c>
      <c r="I40">
        <v>0</v>
      </c>
      <c r="J40">
        <v>40</v>
      </c>
      <c r="K40">
        <v>0</v>
      </c>
      <c r="L40">
        <v>0</v>
      </c>
      <c r="M40" t="s">
        <v>21</v>
      </c>
      <c r="N40" t="s">
        <v>22</v>
      </c>
      <c r="O40" t="s">
        <v>0</v>
      </c>
      <c r="P40">
        <v>0</v>
      </c>
      <c r="Q40">
        <v>0</v>
      </c>
    </row>
    <row r="41" spans="1:17" x14ac:dyDescent="0.25">
      <c r="A41" s="6" t="s">
        <v>0</v>
      </c>
      <c r="B41" t="s">
        <v>91</v>
      </c>
      <c r="C41" t="s">
        <v>0</v>
      </c>
      <c r="D41" t="s">
        <v>47</v>
      </c>
      <c r="E41" t="s">
        <v>0</v>
      </c>
      <c r="F41" s="7">
        <f>TODAY()+42</f>
        <v>44036.52441412037</v>
      </c>
      <c r="G41" s="7">
        <f>TODAY()+48</f>
        <v>44042.52441412037</v>
      </c>
      <c r="H41" t="s">
        <v>0</v>
      </c>
      <c r="I41">
        <v>0</v>
      </c>
      <c r="J41">
        <v>40</v>
      </c>
      <c r="K41">
        <v>0</v>
      </c>
      <c r="L41">
        <v>0</v>
      </c>
      <c r="M41" t="s">
        <v>21</v>
      </c>
      <c r="N41" t="s">
        <v>22</v>
      </c>
      <c r="O41" t="s">
        <v>0</v>
      </c>
      <c r="P41">
        <v>0</v>
      </c>
      <c r="Q41">
        <v>0</v>
      </c>
    </row>
    <row r="42" spans="1:17" x14ac:dyDescent="0.25">
      <c r="A42" s="8" t="s">
        <v>0</v>
      </c>
      <c r="B42" s="9" t="s">
        <v>92</v>
      </c>
      <c r="C42" s="9" t="s">
        <v>93</v>
      </c>
      <c r="D42" s="9"/>
      <c r="E42" s="9" t="s">
        <v>0</v>
      </c>
      <c r="F42" s="10">
        <f>TODAY()+44</f>
        <v>44038.52441412037</v>
      </c>
      <c r="G42" s="10">
        <f>TODAY()+57</f>
        <v>44051.52441413194</v>
      </c>
      <c r="H42" s="9" t="s">
        <v>0</v>
      </c>
      <c r="I42" s="9">
        <v>0</v>
      </c>
      <c r="J42" s="9">
        <v>80</v>
      </c>
      <c r="K42" s="9">
        <v>0</v>
      </c>
      <c r="L42" s="9">
        <v>0</v>
      </c>
      <c r="M42" s="9" t="s">
        <v>0</v>
      </c>
      <c r="N42" s="9" t="s">
        <v>0</v>
      </c>
      <c r="O42" s="9" t="s">
        <v>0</v>
      </c>
      <c r="P42" s="9">
        <v>0</v>
      </c>
      <c r="Q42" s="9">
        <v>0</v>
      </c>
    </row>
    <row r="43" spans="1:17" x14ac:dyDescent="0.25">
      <c r="A43" s="6" t="s">
        <v>0</v>
      </c>
      <c r="B43" t="s">
        <v>94</v>
      </c>
      <c r="C43" t="s">
        <v>0</v>
      </c>
      <c r="D43" t="s">
        <v>95</v>
      </c>
      <c r="E43" t="s">
        <v>0</v>
      </c>
      <c r="F43" s="7">
        <f>TODAY()+44</f>
        <v>44038.52441413194</v>
      </c>
      <c r="G43" s="7">
        <f>TODAY()+50</f>
        <v>44044.52441413194</v>
      </c>
      <c r="H43" t="s">
        <v>0</v>
      </c>
      <c r="I43">
        <v>0</v>
      </c>
      <c r="J43">
        <v>40</v>
      </c>
      <c r="K43">
        <v>0</v>
      </c>
      <c r="L43">
        <v>0</v>
      </c>
      <c r="M43" t="s">
        <v>21</v>
      </c>
      <c r="N43" t="s">
        <v>22</v>
      </c>
      <c r="O43" t="s">
        <v>0</v>
      </c>
      <c r="P43">
        <v>0</v>
      </c>
      <c r="Q43">
        <v>0</v>
      </c>
    </row>
    <row r="44" spans="1:17" x14ac:dyDescent="0.25">
      <c r="A44" s="6" t="s">
        <v>0</v>
      </c>
      <c r="B44" t="s">
        <v>96</v>
      </c>
      <c r="C44" t="s">
        <v>0</v>
      </c>
      <c r="D44" t="s">
        <v>97</v>
      </c>
      <c r="E44" t="s">
        <v>0</v>
      </c>
      <c r="F44" s="7">
        <f>TODAY()+47</f>
        <v>44041.52441413194</v>
      </c>
      <c r="G44" s="7">
        <f>TODAY()+51</f>
        <v>44045.52441413194</v>
      </c>
      <c r="H44" t="s">
        <v>0</v>
      </c>
      <c r="I44">
        <v>0</v>
      </c>
      <c r="J44">
        <v>40</v>
      </c>
      <c r="K44">
        <v>0</v>
      </c>
      <c r="L44">
        <v>0</v>
      </c>
      <c r="M44" t="s">
        <v>21</v>
      </c>
      <c r="N44" t="s">
        <v>22</v>
      </c>
      <c r="O44" t="s">
        <v>0</v>
      </c>
      <c r="P44">
        <v>0</v>
      </c>
      <c r="Q44">
        <v>0</v>
      </c>
    </row>
    <row r="45" spans="1:17" x14ac:dyDescent="0.25">
      <c r="A45" s="6" t="s">
        <v>0</v>
      </c>
      <c r="B45" t="s">
        <v>98</v>
      </c>
      <c r="C45" t="s">
        <v>0</v>
      </c>
      <c r="D45" t="s">
        <v>99</v>
      </c>
      <c r="E45" t="s">
        <v>0</v>
      </c>
      <c r="F45" s="7">
        <f>TODAY()+47</f>
        <v>44041.52441413194</v>
      </c>
      <c r="G45" s="7">
        <f>TODAY()+51</f>
        <v>44045.52441413194</v>
      </c>
      <c r="H45" t="s">
        <v>0</v>
      </c>
      <c r="I45">
        <v>0</v>
      </c>
      <c r="J45">
        <v>40</v>
      </c>
      <c r="K45">
        <v>0</v>
      </c>
      <c r="L45">
        <v>0</v>
      </c>
      <c r="M45" t="s">
        <v>21</v>
      </c>
      <c r="N45" t="s">
        <v>22</v>
      </c>
      <c r="O45" t="s">
        <v>0</v>
      </c>
      <c r="P45">
        <v>0</v>
      </c>
      <c r="Q45">
        <v>0</v>
      </c>
    </row>
    <row r="46" spans="1:17" x14ac:dyDescent="0.25">
      <c r="A46" s="6" t="s">
        <v>0</v>
      </c>
      <c r="B46" t="s">
        <v>100</v>
      </c>
      <c r="C46" t="s">
        <v>0</v>
      </c>
      <c r="D46" t="s">
        <v>101</v>
      </c>
      <c r="E46" t="s">
        <v>0</v>
      </c>
      <c r="F46" s="7">
        <f>TODAY()+47</f>
        <v>44041.52441414352</v>
      </c>
      <c r="G46" s="7">
        <f>TODAY()+51</f>
        <v>44045.52441414352</v>
      </c>
      <c r="H46" t="s">
        <v>0</v>
      </c>
      <c r="I46">
        <v>0</v>
      </c>
      <c r="J46">
        <v>40</v>
      </c>
      <c r="K46">
        <v>0</v>
      </c>
      <c r="L46">
        <v>0</v>
      </c>
      <c r="M46" t="s">
        <v>21</v>
      </c>
      <c r="N46" t="s">
        <v>22</v>
      </c>
      <c r="O46" t="s">
        <v>0</v>
      </c>
      <c r="P46">
        <v>0</v>
      </c>
      <c r="Q46">
        <v>0</v>
      </c>
    </row>
    <row r="47" spans="1:17" x14ac:dyDescent="0.25">
      <c r="A47" s="6" t="s">
        <v>0</v>
      </c>
      <c r="B47" t="s">
        <v>102</v>
      </c>
      <c r="C47" t="s">
        <v>0</v>
      </c>
      <c r="D47" t="s">
        <v>103</v>
      </c>
      <c r="E47" t="s">
        <v>0</v>
      </c>
      <c r="F47" s="7">
        <f>TODAY()+48</f>
        <v>44042.52441414352</v>
      </c>
      <c r="G47" s="7">
        <f>TODAY()+54</f>
        <v>44048.52441414352</v>
      </c>
      <c r="H47" t="s">
        <v>0</v>
      </c>
      <c r="I47">
        <v>0</v>
      </c>
      <c r="J47">
        <v>40</v>
      </c>
      <c r="K47">
        <v>0</v>
      </c>
      <c r="L47">
        <v>0</v>
      </c>
      <c r="M47" t="s">
        <v>21</v>
      </c>
      <c r="N47" t="s">
        <v>22</v>
      </c>
      <c r="O47" t="s">
        <v>0</v>
      </c>
      <c r="P47">
        <v>0</v>
      </c>
      <c r="Q47">
        <v>0</v>
      </c>
    </row>
    <row r="48" spans="1:17" x14ac:dyDescent="0.25">
      <c r="A48" s="6" t="s">
        <v>0</v>
      </c>
      <c r="B48" t="s">
        <v>104</v>
      </c>
      <c r="C48" t="s">
        <v>0</v>
      </c>
      <c r="D48" t="s">
        <v>105</v>
      </c>
      <c r="E48" t="s">
        <v>0</v>
      </c>
      <c r="F48" s="7">
        <f>TODAY()+49</f>
        <v>44043.52441414352</v>
      </c>
      <c r="G48" s="7">
        <f>TODAY()+55</f>
        <v>44049.52441414352</v>
      </c>
      <c r="H48" t="s">
        <v>0</v>
      </c>
      <c r="I48">
        <v>0</v>
      </c>
      <c r="J48">
        <v>40</v>
      </c>
      <c r="K48">
        <v>0</v>
      </c>
      <c r="L48">
        <v>0</v>
      </c>
      <c r="M48" t="s">
        <v>21</v>
      </c>
      <c r="N48" t="s">
        <v>22</v>
      </c>
      <c r="O48" t="s">
        <v>0</v>
      </c>
      <c r="P48">
        <v>0</v>
      </c>
      <c r="Q48">
        <v>0</v>
      </c>
    </row>
    <row r="49" spans="1:17" x14ac:dyDescent="0.25">
      <c r="A49" s="6" t="s">
        <v>0</v>
      </c>
      <c r="B49" t="s">
        <v>106</v>
      </c>
      <c r="C49" t="s">
        <v>0</v>
      </c>
      <c r="D49" t="s">
        <v>107</v>
      </c>
      <c r="E49" t="s">
        <v>0</v>
      </c>
      <c r="F49" s="7">
        <f>TODAY()+50</f>
        <v>44044.52441414352</v>
      </c>
      <c r="G49" s="7">
        <f>TODAY()+56</f>
        <v>44050.52441414352</v>
      </c>
      <c r="H49" t="s">
        <v>0</v>
      </c>
      <c r="I49">
        <v>0</v>
      </c>
      <c r="J49">
        <v>40</v>
      </c>
      <c r="K49">
        <v>0</v>
      </c>
      <c r="L49">
        <v>0</v>
      </c>
      <c r="M49" t="s">
        <v>21</v>
      </c>
      <c r="N49" t="s">
        <v>22</v>
      </c>
      <c r="O49" t="s">
        <v>0</v>
      </c>
      <c r="P49">
        <v>0</v>
      </c>
      <c r="Q49">
        <v>0</v>
      </c>
    </row>
    <row r="50" spans="1:17" x14ac:dyDescent="0.25">
      <c r="A50" s="6" t="s">
        <v>0</v>
      </c>
      <c r="B50" t="s">
        <v>108</v>
      </c>
      <c r="C50" t="s">
        <v>0</v>
      </c>
      <c r="D50" t="s">
        <v>47</v>
      </c>
      <c r="E50" t="s">
        <v>0</v>
      </c>
      <c r="F50" s="7">
        <f>TODAY()+51</f>
        <v>44045.524414155094</v>
      </c>
      <c r="G50" s="7">
        <f>TODAY()+57</f>
        <v>44051.524414155094</v>
      </c>
      <c r="H50" t="s">
        <v>0</v>
      </c>
      <c r="I50">
        <v>0</v>
      </c>
      <c r="J50">
        <v>40</v>
      </c>
      <c r="K50">
        <v>0</v>
      </c>
      <c r="L50">
        <v>0</v>
      </c>
      <c r="M50" t="s">
        <v>21</v>
      </c>
      <c r="N50" t="s">
        <v>22</v>
      </c>
      <c r="O50" t="s">
        <v>0</v>
      </c>
      <c r="P50">
        <v>0</v>
      </c>
      <c r="Q50">
        <v>0</v>
      </c>
    </row>
    <row r="51" spans="1:17" x14ac:dyDescent="0.25">
      <c r="A51" s="8" t="s">
        <v>0</v>
      </c>
      <c r="B51" s="9" t="s">
        <v>109</v>
      </c>
      <c r="C51" s="9" t="s">
        <v>110</v>
      </c>
      <c r="D51" s="9"/>
      <c r="E51" s="9" t="s">
        <v>0</v>
      </c>
      <c r="F51" s="10">
        <f>TODAY()+54</f>
        <v>44048.524414155094</v>
      </c>
      <c r="G51" s="10">
        <f>TODAY()+77</f>
        <v>44071.524414155094</v>
      </c>
      <c r="H51" s="9" t="s">
        <v>0</v>
      </c>
      <c r="I51" s="9">
        <v>0</v>
      </c>
      <c r="J51" s="9">
        <v>144</v>
      </c>
      <c r="K51" s="9">
        <v>0</v>
      </c>
      <c r="L51" s="9">
        <v>0</v>
      </c>
      <c r="M51" s="9" t="s">
        <v>0</v>
      </c>
      <c r="N51" s="9" t="s">
        <v>0</v>
      </c>
      <c r="O51" s="9" t="s">
        <v>0</v>
      </c>
      <c r="P51" s="9">
        <v>0</v>
      </c>
      <c r="Q51" s="9">
        <v>0</v>
      </c>
    </row>
    <row r="52" spans="1:17" x14ac:dyDescent="0.25">
      <c r="A52" s="6" t="s">
        <v>0</v>
      </c>
      <c r="B52" t="s">
        <v>111</v>
      </c>
      <c r="C52" t="s">
        <v>0</v>
      </c>
      <c r="D52" t="s">
        <v>112</v>
      </c>
      <c r="E52" t="s">
        <v>0</v>
      </c>
      <c r="F52" s="7">
        <f>TODAY()+54</f>
        <v>44048.524414155094</v>
      </c>
      <c r="G52" s="7">
        <f>TODAY()+58</f>
        <v>44052.524414155094</v>
      </c>
      <c r="H52" t="s">
        <v>0</v>
      </c>
      <c r="I52">
        <v>0</v>
      </c>
      <c r="J52">
        <v>40</v>
      </c>
      <c r="K52">
        <v>0</v>
      </c>
      <c r="L52">
        <v>0</v>
      </c>
      <c r="M52" t="s">
        <v>21</v>
      </c>
      <c r="N52" t="s">
        <v>22</v>
      </c>
      <c r="O52" t="s">
        <v>0</v>
      </c>
      <c r="P52">
        <v>0</v>
      </c>
      <c r="Q52">
        <v>0</v>
      </c>
    </row>
    <row r="53" spans="1:17" x14ac:dyDescent="0.25">
      <c r="A53" s="6" t="s">
        <v>0</v>
      </c>
      <c r="B53" t="s">
        <v>113</v>
      </c>
      <c r="C53" t="s">
        <v>0</v>
      </c>
      <c r="D53" t="s">
        <v>114</v>
      </c>
      <c r="E53" t="s">
        <v>0</v>
      </c>
      <c r="F53" s="7">
        <f>TODAY()+54</f>
        <v>44048.524414155094</v>
      </c>
      <c r="G53" s="7">
        <f>TODAY()+58</f>
        <v>44052.524414155094</v>
      </c>
      <c r="H53" t="s">
        <v>0</v>
      </c>
      <c r="I53">
        <v>0</v>
      </c>
      <c r="J53">
        <v>40</v>
      </c>
      <c r="K53">
        <v>0</v>
      </c>
      <c r="L53">
        <v>0</v>
      </c>
      <c r="M53" t="s">
        <v>21</v>
      </c>
      <c r="N53" t="s">
        <v>22</v>
      </c>
      <c r="O53" t="s">
        <v>0</v>
      </c>
      <c r="P53">
        <v>0</v>
      </c>
      <c r="Q53">
        <v>0</v>
      </c>
    </row>
    <row r="54" spans="1:17" x14ac:dyDescent="0.25">
      <c r="A54" s="6" t="s">
        <v>0</v>
      </c>
      <c r="B54" t="s">
        <v>115</v>
      </c>
      <c r="C54" t="s">
        <v>0</v>
      </c>
      <c r="D54" t="s">
        <v>116</v>
      </c>
      <c r="E54" t="s">
        <v>0</v>
      </c>
      <c r="F54" s="7">
        <f>TODAY()+55</f>
        <v>44049.524414155094</v>
      </c>
      <c r="G54" s="7">
        <f>TODAY()+61</f>
        <v>44055.52441416666</v>
      </c>
      <c r="H54" t="s">
        <v>0</v>
      </c>
      <c r="I54">
        <v>0</v>
      </c>
      <c r="J54">
        <v>40</v>
      </c>
      <c r="K54">
        <v>0</v>
      </c>
      <c r="L54">
        <v>0</v>
      </c>
      <c r="M54" t="s">
        <v>21</v>
      </c>
      <c r="N54" t="s">
        <v>22</v>
      </c>
      <c r="O54" t="s">
        <v>0</v>
      </c>
      <c r="P54">
        <v>0</v>
      </c>
      <c r="Q54">
        <v>0</v>
      </c>
    </row>
    <row r="55" spans="1:17" x14ac:dyDescent="0.25">
      <c r="A55" s="6" t="s">
        <v>0</v>
      </c>
      <c r="B55" t="s">
        <v>117</v>
      </c>
      <c r="C55" t="s">
        <v>0</v>
      </c>
      <c r="D55" t="s">
        <v>118</v>
      </c>
      <c r="E55" t="s">
        <v>0</v>
      </c>
      <c r="F55" s="7">
        <f>TODAY()+56</f>
        <v>44050.52441416666</v>
      </c>
      <c r="G55" s="7">
        <f>TODAY()+62</f>
        <v>44056.52441416666</v>
      </c>
      <c r="H55" t="s">
        <v>0</v>
      </c>
      <c r="I55">
        <v>0</v>
      </c>
      <c r="J55">
        <v>40</v>
      </c>
      <c r="K55">
        <v>0</v>
      </c>
      <c r="L55">
        <v>0</v>
      </c>
      <c r="M55" t="s">
        <v>21</v>
      </c>
      <c r="N55" t="s">
        <v>22</v>
      </c>
      <c r="O55" t="s">
        <v>0</v>
      </c>
      <c r="P55">
        <v>0</v>
      </c>
      <c r="Q55">
        <v>0</v>
      </c>
    </row>
    <row r="56" spans="1:17" x14ac:dyDescent="0.25">
      <c r="A56" s="6" t="s">
        <v>0</v>
      </c>
      <c r="B56" t="s">
        <v>119</v>
      </c>
      <c r="C56" t="s">
        <v>0</v>
      </c>
      <c r="D56" t="s">
        <v>120</v>
      </c>
      <c r="E56" t="s">
        <v>0</v>
      </c>
      <c r="F56" s="7">
        <f>TODAY()+57</f>
        <v>44051.52441416666</v>
      </c>
      <c r="G56" s="7">
        <f>TODAY()+63</f>
        <v>44057.52441416666</v>
      </c>
      <c r="H56" t="s">
        <v>0</v>
      </c>
      <c r="I56">
        <v>0</v>
      </c>
      <c r="J56">
        <v>40</v>
      </c>
      <c r="K56">
        <v>0</v>
      </c>
      <c r="L56">
        <v>0</v>
      </c>
      <c r="M56" t="s">
        <v>21</v>
      </c>
      <c r="N56" t="s">
        <v>22</v>
      </c>
      <c r="O56" t="s">
        <v>0</v>
      </c>
      <c r="P56">
        <v>0</v>
      </c>
      <c r="Q56">
        <v>0</v>
      </c>
    </row>
    <row r="57" spans="1:17" x14ac:dyDescent="0.25">
      <c r="A57" s="6" t="s">
        <v>0</v>
      </c>
      <c r="B57" t="s">
        <v>121</v>
      </c>
      <c r="C57" t="s">
        <v>0</v>
      </c>
      <c r="D57" t="s">
        <v>122</v>
      </c>
      <c r="E57" t="s">
        <v>0</v>
      </c>
      <c r="F57" s="7">
        <f>TODAY()+58</f>
        <v>44052.524414178246</v>
      </c>
      <c r="G57" s="7">
        <f>TODAY()+64</f>
        <v>44058.524414178246</v>
      </c>
      <c r="H57" t="s">
        <v>0</v>
      </c>
      <c r="I57">
        <v>0</v>
      </c>
      <c r="J57">
        <v>40</v>
      </c>
      <c r="K57">
        <v>0</v>
      </c>
      <c r="L57">
        <v>0</v>
      </c>
      <c r="M57" t="s">
        <v>21</v>
      </c>
      <c r="N57" t="s">
        <v>22</v>
      </c>
      <c r="O57" t="s">
        <v>0</v>
      </c>
      <c r="P57">
        <v>0</v>
      </c>
      <c r="Q57">
        <v>0</v>
      </c>
    </row>
    <row r="58" spans="1:17" x14ac:dyDescent="0.25">
      <c r="A58" s="6" t="s">
        <v>0</v>
      </c>
      <c r="B58" t="s">
        <v>123</v>
      </c>
      <c r="C58" t="s">
        <v>0</v>
      </c>
      <c r="D58" t="s">
        <v>124</v>
      </c>
      <c r="E58" t="s">
        <v>0</v>
      </c>
      <c r="F58" s="7">
        <f>TODAY()+61</f>
        <v>44055.524414189815</v>
      </c>
      <c r="G58" s="7">
        <f>TODAY()+65</f>
        <v>44059.524414189815</v>
      </c>
      <c r="H58" t="s">
        <v>0</v>
      </c>
      <c r="I58">
        <v>0</v>
      </c>
      <c r="J58">
        <v>40</v>
      </c>
      <c r="K58">
        <v>0</v>
      </c>
      <c r="L58">
        <v>0</v>
      </c>
      <c r="M58" t="s">
        <v>21</v>
      </c>
      <c r="N58" t="s">
        <v>22</v>
      </c>
      <c r="O58" t="s">
        <v>0</v>
      </c>
      <c r="P58">
        <v>0</v>
      </c>
      <c r="Q58">
        <v>0</v>
      </c>
    </row>
    <row r="59" spans="1:17" x14ac:dyDescent="0.25">
      <c r="A59" s="6" t="s">
        <v>0</v>
      </c>
      <c r="B59" t="s">
        <v>125</v>
      </c>
      <c r="C59" t="s">
        <v>0</v>
      </c>
      <c r="D59" t="s">
        <v>126</v>
      </c>
      <c r="E59" t="s">
        <v>0</v>
      </c>
      <c r="F59" s="7">
        <f>TODAY()+61</f>
        <v>44055.524414189815</v>
      </c>
      <c r="G59" s="7">
        <f>TODAY()+65</f>
        <v>44059.52441420138</v>
      </c>
      <c r="H59" t="s">
        <v>0</v>
      </c>
      <c r="I59">
        <v>0</v>
      </c>
      <c r="J59">
        <v>40</v>
      </c>
      <c r="K59">
        <v>0</v>
      </c>
      <c r="L59">
        <v>0</v>
      </c>
      <c r="M59" t="s">
        <v>21</v>
      </c>
      <c r="N59" t="s">
        <v>22</v>
      </c>
      <c r="O59" t="s">
        <v>0</v>
      </c>
      <c r="P59">
        <v>0</v>
      </c>
      <c r="Q59">
        <v>0</v>
      </c>
    </row>
    <row r="60" spans="1:17" x14ac:dyDescent="0.25">
      <c r="A60" s="6" t="s">
        <v>0</v>
      </c>
      <c r="B60" t="s">
        <v>127</v>
      </c>
      <c r="C60" t="s">
        <v>0</v>
      </c>
      <c r="D60" t="s">
        <v>128</v>
      </c>
      <c r="E60" t="s">
        <v>0</v>
      </c>
      <c r="F60" s="7">
        <f>TODAY()+61</f>
        <v>44055.52441420138</v>
      </c>
      <c r="G60" s="7">
        <f>TODAY()+65</f>
        <v>44059.52441420138</v>
      </c>
      <c r="H60" t="s">
        <v>0</v>
      </c>
      <c r="I60">
        <v>0</v>
      </c>
      <c r="J60">
        <v>40</v>
      </c>
      <c r="K60">
        <v>0</v>
      </c>
      <c r="L60">
        <v>0</v>
      </c>
      <c r="M60" t="s">
        <v>21</v>
      </c>
      <c r="N60" t="s">
        <v>22</v>
      </c>
      <c r="O60" t="s">
        <v>0</v>
      </c>
      <c r="P60">
        <v>0</v>
      </c>
      <c r="Q60">
        <v>0</v>
      </c>
    </row>
    <row r="61" spans="1:17" x14ac:dyDescent="0.25">
      <c r="A61" s="6" t="s">
        <v>0</v>
      </c>
      <c r="B61" t="s">
        <v>129</v>
      </c>
      <c r="C61" t="s">
        <v>0</v>
      </c>
      <c r="D61" t="s">
        <v>130</v>
      </c>
      <c r="E61" t="s">
        <v>0</v>
      </c>
      <c r="F61" s="7">
        <f>TODAY()+62</f>
        <v>44056.52441421297</v>
      </c>
      <c r="G61" s="7">
        <f>TODAY()+68</f>
        <v>44062.52441421297</v>
      </c>
      <c r="H61" t="s">
        <v>0</v>
      </c>
      <c r="I61">
        <v>0</v>
      </c>
      <c r="J61">
        <v>40</v>
      </c>
      <c r="K61">
        <v>0</v>
      </c>
      <c r="L61">
        <v>0</v>
      </c>
      <c r="M61" t="s">
        <v>21</v>
      </c>
      <c r="N61" t="s">
        <v>22</v>
      </c>
      <c r="O61" t="s">
        <v>0</v>
      </c>
      <c r="P61">
        <v>0</v>
      </c>
      <c r="Q61">
        <v>0</v>
      </c>
    </row>
    <row r="62" spans="1:17" x14ac:dyDescent="0.25">
      <c r="A62" s="6" t="s">
        <v>0</v>
      </c>
      <c r="B62" t="s">
        <v>131</v>
      </c>
      <c r="C62" t="s">
        <v>0</v>
      </c>
      <c r="D62" t="s">
        <v>132</v>
      </c>
      <c r="E62" t="s">
        <v>0</v>
      </c>
      <c r="F62" s="7">
        <f>TODAY()+63</f>
        <v>44057.524414224536</v>
      </c>
      <c r="G62" s="7">
        <f>TODAY()+69</f>
        <v>44063.524414224536</v>
      </c>
      <c r="H62" t="s">
        <v>0</v>
      </c>
      <c r="I62">
        <v>0</v>
      </c>
      <c r="J62">
        <v>40</v>
      </c>
      <c r="K62">
        <v>0</v>
      </c>
      <c r="L62">
        <v>0</v>
      </c>
      <c r="M62" t="s">
        <v>21</v>
      </c>
      <c r="N62" t="s">
        <v>22</v>
      </c>
      <c r="O62" t="s">
        <v>0</v>
      </c>
      <c r="P62">
        <v>0</v>
      </c>
      <c r="Q62">
        <v>0</v>
      </c>
    </row>
    <row r="63" spans="1:17" x14ac:dyDescent="0.25">
      <c r="A63" s="6" t="s">
        <v>0</v>
      </c>
      <c r="B63" t="s">
        <v>133</v>
      </c>
      <c r="C63" t="s">
        <v>0</v>
      </c>
      <c r="D63" t="s">
        <v>134</v>
      </c>
      <c r="E63" t="s">
        <v>0</v>
      </c>
      <c r="F63" s="7">
        <f>TODAY()+64</f>
        <v>44058.524414224536</v>
      </c>
      <c r="G63" s="7">
        <f>TODAY()+70</f>
        <v>44064.524414224536</v>
      </c>
      <c r="H63" t="s">
        <v>0</v>
      </c>
      <c r="I63">
        <v>0</v>
      </c>
      <c r="J63">
        <v>40</v>
      </c>
      <c r="K63">
        <v>0</v>
      </c>
      <c r="L63">
        <v>0</v>
      </c>
      <c r="M63" t="s">
        <v>21</v>
      </c>
      <c r="N63" t="s">
        <v>22</v>
      </c>
      <c r="O63" t="s">
        <v>0</v>
      </c>
      <c r="P63">
        <v>0</v>
      </c>
      <c r="Q63">
        <v>0</v>
      </c>
    </row>
    <row r="64" spans="1:17" x14ac:dyDescent="0.25">
      <c r="A64" s="6" t="s">
        <v>0</v>
      </c>
      <c r="B64" t="s">
        <v>135</v>
      </c>
      <c r="C64" t="s">
        <v>0</v>
      </c>
      <c r="D64" t="s">
        <v>136</v>
      </c>
      <c r="E64" t="s">
        <v>0</v>
      </c>
      <c r="F64" s="7">
        <f>TODAY()+65</f>
        <v>44059.52441423611</v>
      </c>
      <c r="G64" s="7">
        <f>TODAY()+71</f>
        <v>44065.52441423611</v>
      </c>
      <c r="H64" t="s">
        <v>0</v>
      </c>
      <c r="I64">
        <v>0</v>
      </c>
      <c r="J64">
        <v>40</v>
      </c>
      <c r="K64">
        <v>0</v>
      </c>
      <c r="L64">
        <v>0</v>
      </c>
      <c r="M64" t="s">
        <v>21</v>
      </c>
      <c r="N64" t="s">
        <v>22</v>
      </c>
      <c r="O64" t="s">
        <v>0</v>
      </c>
      <c r="P64">
        <v>0</v>
      </c>
      <c r="Q64">
        <v>0</v>
      </c>
    </row>
    <row r="65" spans="1:17" x14ac:dyDescent="0.25">
      <c r="A65" s="6" t="s">
        <v>0</v>
      </c>
      <c r="B65" t="s">
        <v>137</v>
      </c>
      <c r="C65" t="s">
        <v>0</v>
      </c>
      <c r="D65" t="s">
        <v>138</v>
      </c>
      <c r="E65" t="s">
        <v>0</v>
      </c>
      <c r="F65" s="7">
        <f>TODAY()+68</f>
        <v>44062.52441424769</v>
      </c>
      <c r="G65" s="7">
        <f>TODAY()+72</f>
        <v>44066.52441424769</v>
      </c>
      <c r="H65" t="s">
        <v>0</v>
      </c>
      <c r="I65">
        <v>0</v>
      </c>
      <c r="J65">
        <v>40</v>
      </c>
      <c r="K65">
        <v>0</v>
      </c>
      <c r="L65">
        <v>0</v>
      </c>
      <c r="M65" t="s">
        <v>21</v>
      </c>
      <c r="N65" t="s">
        <v>22</v>
      </c>
      <c r="O65" t="s">
        <v>0</v>
      </c>
      <c r="P65">
        <v>0</v>
      </c>
      <c r="Q65">
        <v>0</v>
      </c>
    </row>
    <row r="66" spans="1:17" x14ac:dyDescent="0.25">
      <c r="A66" s="6" t="s">
        <v>0</v>
      </c>
      <c r="B66" t="s">
        <v>139</v>
      </c>
      <c r="C66" t="s">
        <v>0</v>
      </c>
      <c r="D66" t="s">
        <v>140</v>
      </c>
      <c r="E66" t="s">
        <v>0</v>
      </c>
      <c r="F66" s="7">
        <f>TODAY()+68</f>
        <v>44062.52441424769</v>
      </c>
      <c r="G66" s="7">
        <f>TODAY()+72</f>
        <v>44066.52441424769</v>
      </c>
      <c r="H66" t="s">
        <v>0</v>
      </c>
      <c r="I66">
        <v>0</v>
      </c>
      <c r="J66">
        <v>40</v>
      </c>
      <c r="K66">
        <v>0</v>
      </c>
      <c r="L66">
        <v>0</v>
      </c>
      <c r="M66" t="s">
        <v>21</v>
      </c>
      <c r="N66" t="s">
        <v>22</v>
      </c>
      <c r="O66" t="s">
        <v>0</v>
      </c>
      <c r="P66">
        <v>0</v>
      </c>
      <c r="Q66">
        <v>0</v>
      </c>
    </row>
    <row r="67" spans="1:17" x14ac:dyDescent="0.25">
      <c r="A67" s="6" t="s">
        <v>0</v>
      </c>
      <c r="B67" t="s">
        <v>141</v>
      </c>
      <c r="C67" t="s">
        <v>0</v>
      </c>
      <c r="D67" t="s">
        <v>142</v>
      </c>
      <c r="E67" t="s">
        <v>0</v>
      </c>
      <c r="F67" s="7">
        <f>TODAY()+68</f>
        <v>44062.52441425926</v>
      </c>
      <c r="G67" s="7">
        <f>TODAY()+72</f>
        <v>44066.52441425926</v>
      </c>
      <c r="H67" t="s">
        <v>0</v>
      </c>
      <c r="I67">
        <v>0</v>
      </c>
      <c r="J67">
        <v>40</v>
      </c>
      <c r="K67">
        <v>0</v>
      </c>
      <c r="L67">
        <v>0</v>
      </c>
      <c r="M67" t="s">
        <v>21</v>
      </c>
      <c r="N67" t="s">
        <v>22</v>
      </c>
      <c r="O67" t="s">
        <v>0</v>
      </c>
      <c r="P67">
        <v>0</v>
      </c>
      <c r="Q67">
        <v>0</v>
      </c>
    </row>
    <row r="68" spans="1:17" x14ac:dyDescent="0.25">
      <c r="A68" s="6" t="s">
        <v>0</v>
      </c>
      <c r="B68" t="s">
        <v>143</v>
      </c>
      <c r="C68" t="s">
        <v>0</v>
      </c>
      <c r="D68" t="s">
        <v>144</v>
      </c>
      <c r="E68" t="s">
        <v>0</v>
      </c>
      <c r="F68" s="7">
        <f>TODAY()+69</f>
        <v>44063.52441425926</v>
      </c>
      <c r="G68" s="7">
        <f>TODAY()+75</f>
        <v>44069.52441425926</v>
      </c>
      <c r="H68" t="s">
        <v>0</v>
      </c>
      <c r="I68">
        <v>0</v>
      </c>
      <c r="J68">
        <v>40</v>
      </c>
      <c r="K68">
        <v>0</v>
      </c>
      <c r="L68">
        <v>0</v>
      </c>
      <c r="M68" t="s">
        <v>21</v>
      </c>
      <c r="N68" t="s">
        <v>22</v>
      </c>
      <c r="O68" t="s">
        <v>0</v>
      </c>
      <c r="P68">
        <v>0</v>
      </c>
      <c r="Q68">
        <v>0</v>
      </c>
    </row>
    <row r="69" spans="1:17" x14ac:dyDescent="0.25">
      <c r="A69" s="6" t="s">
        <v>0</v>
      </c>
      <c r="B69" t="s">
        <v>145</v>
      </c>
      <c r="C69" t="s">
        <v>0</v>
      </c>
      <c r="D69" t="s">
        <v>146</v>
      </c>
      <c r="E69" t="s">
        <v>0</v>
      </c>
      <c r="F69" s="7">
        <f>TODAY()+70</f>
        <v>44064.52441425926</v>
      </c>
      <c r="G69" s="7">
        <f>TODAY()+76</f>
        <v>44070.52441425926</v>
      </c>
      <c r="H69" t="s">
        <v>0</v>
      </c>
      <c r="I69">
        <v>0</v>
      </c>
      <c r="J69">
        <v>40</v>
      </c>
      <c r="K69">
        <v>0</v>
      </c>
      <c r="L69">
        <v>0</v>
      </c>
      <c r="M69" t="s">
        <v>21</v>
      </c>
      <c r="N69" t="s">
        <v>22</v>
      </c>
      <c r="O69" t="s">
        <v>0</v>
      </c>
      <c r="P69">
        <v>0</v>
      </c>
      <c r="Q69">
        <v>0</v>
      </c>
    </row>
    <row r="70" spans="1:17" x14ac:dyDescent="0.25">
      <c r="A70" s="6" t="s">
        <v>0</v>
      </c>
      <c r="B70" t="s">
        <v>147</v>
      </c>
      <c r="C70" t="s">
        <v>0</v>
      </c>
      <c r="D70" t="s">
        <v>47</v>
      </c>
      <c r="E70" t="s">
        <v>0</v>
      </c>
      <c r="F70" s="7">
        <f>TODAY()+71</f>
        <v>44065.52441427083</v>
      </c>
      <c r="G70" s="7">
        <f>TODAY()+77</f>
        <v>44071.52441427083</v>
      </c>
      <c r="H70" t="s">
        <v>0</v>
      </c>
      <c r="I70">
        <v>0</v>
      </c>
      <c r="J70">
        <v>40</v>
      </c>
      <c r="K70">
        <v>0</v>
      </c>
      <c r="L70">
        <v>0</v>
      </c>
      <c r="M70" t="s">
        <v>21</v>
      </c>
      <c r="N70" t="s">
        <v>22</v>
      </c>
      <c r="O70" t="s">
        <v>0</v>
      </c>
      <c r="P70">
        <v>0</v>
      </c>
      <c r="Q70">
        <v>0</v>
      </c>
    </row>
    <row r="71" spans="1:17" x14ac:dyDescent="0.25">
      <c r="A71" s="8" t="s">
        <v>0</v>
      </c>
      <c r="B71" s="9" t="s">
        <v>148</v>
      </c>
      <c r="C71" s="9" t="s">
        <v>149</v>
      </c>
      <c r="D71" s="9"/>
      <c r="E71" s="9" t="s">
        <v>0</v>
      </c>
      <c r="F71" s="10">
        <f>TODAY()+75</f>
        <v>44069.52441427083</v>
      </c>
      <c r="G71" s="10">
        <f>TODAY()+96</f>
        <v>44090.52441427083</v>
      </c>
      <c r="H71" s="9" t="s">
        <v>0</v>
      </c>
      <c r="I71" s="9">
        <v>0</v>
      </c>
      <c r="J71" s="9">
        <v>128</v>
      </c>
      <c r="K71" s="9">
        <v>0</v>
      </c>
      <c r="L71" s="9">
        <v>0</v>
      </c>
      <c r="M71" s="9" t="s">
        <v>0</v>
      </c>
      <c r="N71" s="9" t="s">
        <v>0</v>
      </c>
      <c r="O71" s="9" t="s">
        <v>0</v>
      </c>
      <c r="P71" s="9">
        <v>0</v>
      </c>
      <c r="Q71" s="9">
        <v>0</v>
      </c>
    </row>
    <row r="72" spans="1:17" x14ac:dyDescent="0.25">
      <c r="A72" s="6" t="s">
        <v>0</v>
      </c>
      <c r="B72" t="s">
        <v>150</v>
      </c>
      <c r="C72" t="s">
        <v>0</v>
      </c>
      <c r="D72" t="s">
        <v>151</v>
      </c>
      <c r="E72" t="s">
        <v>0</v>
      </c>
      <c r="F72" s="7">
        <f>TODAY()+75</f>
        <v>44069.52441428241</v>
      </c>
      <c r="G72" s="7">
        <f>TODAY()+79</f>
        <v>44073.52441428241</v>
      </c>
      <c r="H72" t="s">
        <v>0</v>
      </c>
      <c r="I72">
        <v>0</v>
      </c>
      <c r="J72">
        <v>40</v>
      </c>
      <c r="K72">
        <v>0</v>
      </c>
      <c r="L72">
        <v>0</v>
      </c>
      <c r="M72" t="s">
        <v>21</v>
      </c>
      <c r="N72" t="s">
        <v>22</v>
      </c>
      <c r="O72" t="s">
        <v>0</v>
      </c>
      <c r="P72">
        <v>0</v>
      </c>
      <c r="Q72">
        <v>0</v>
      </c>
    </row>
    <row r="73" spans="1:17" x14ac:dyDescent="0.25">
      <c r="A73" s="6" t="s">
        <v>0</v>
      </c>
      <c r="B73" t="s">
        <v>152</v>
      </c>
      <c r="C73" t="s">
        <v>0</v>
      </c>
      <c r="D73" t="s">
        <v>153</v>
      </c>
      <c r="E73" t="s">
        <v>0</v>
      </c>
      <c r="F73" s="7">
        <f>TODAY()+75</f>
        <v>44069.52441428241</v>
      </c>
      <c r="G73" s="7">
        <f>TODAY()+79</f>
        <v>44073.52441428241</v>
      </c>
      <c r="H73" t="s">
        <v>0</v>
      </c>
      <c r="I73">
        <v>0</v>
      </c>
      <c r="J73">
        <v>40</v>
      </c>
      <c r="K73">
        <v>0</v>
      </c>
      <c r="L73">
        <v>0</v>
      </c>
      <c r="M73" t="s">
        <v>21</v>
      </c>
      <c r="N73" t="s">
        <v>22</v>
      </c>
      <c r="O73" t="s">
        <v>0</v>
      </c>
      <c r="P73">
        <v>0</v>
      </c>
      <c r="Q73">
        <v>0</v>
      </c>
    </row>
    <row r="74" spans="1:17" x14ac:dyDescent="0.25">
      <c r="A74" s="6" t="s">
        <v>0</v>
      </c>
      <c r="B74" t="s">
        <v>154</v>
      </c>
      <c r="C74" t="s">
        <v>0</v>
      </c>
      <c r="D74" t="s">
        <v>155</v>
      </c>
      <c r="E74" t="s">
        <v>0</v>
      </c>
      <c r="F74" s="7">
        <f>TODAY()+75</f>
        <v>44069.52441428241</v>
      </c>
      <c r="G74" s="7">
        <f>TODAY()+79</f>
        <v>44073.52441429398</v>
      </c>
      <c r="H74" t="s">
        <v>0</v>
      </c>
      <c r="I74">
        <v>0</v>
      </c>
      <c r="J74">
        <v>40</v>
      </c>
      <c r="K74">
        <v>0</v>
      </c>
      <c r="L74">
        <v>0</v>
      </c>
      <c r="M74" t="s">
        <v>21</v>
      </c>
      <c r="N74" t="s">
        <v>22</v>
      </c>
      <c r="O74" t="s">
        <v>0</v>
      </c>
      <c r="P74">
        <v>0</v>
      </c>
      <c r="Q74">
        <v>0</v>
      </c>
    </row>
    <row r="75" spans="1:17" x14ac:dyDescent="0.25">
      <c r="A75" s="6" t="s">
        <v>0</v>
      </c>
      <c r="B75" t="s">
        <v>156</v>
      </c>
      <c r="C75" t="s">
        <v>0</v>
      </c>
      <c r="D75" t="s">
        <v>157</v>
      </c>
      <c r="E75" t="s">
        <v>0</v>
      </c>
      <c r="F75" s="7">
        <f>TODAY()+76</f>
        <v>44070.52441429398</v>
      </c>
      <c r="G75" s="7">
        <f>TODAY()+82</f>
        <v>44076.52441429398</v>
      </c>
      <c r="H75" t="s">
        <v>0</v>
      </c>
      <c r="I75">
        <v>0</v>
      </c>
      <c r="J75">
        <v>40</v>
      </c>
      <c r="K75">
        <v>0</v>
      </c>
      <c r="L75">
        <v>0</v>
      </c>
      <c r="M75" t="s">
        <v>21</v>
      </c>
      <c r="N75" t="s">
        <v>22</v>
      </c>
      <c r="O75" t="s">
        <v>0</v>
      </c>
      <c r="P75">
        <v>0</v>
      </c>
      <c r="Q75">
        <v>0</v>
      </c>
    </row>
    <row r="76" spans="1:17" x14ac:dyDescent="0.25">
      <c r="A76" s="6" t="s">
        <v>0</v>
      </c>
      <c r="B76" t="s">
        <v>158</v>
      </c>
      <c r="C76" t="s">
        <v>0</v>
      </c>
      <c r="D76" t="s">
        <v>159</v>
      </c>
      <c r="E76" t="s">
        <v>0</v>
      </c>
      <c r="F76" s="7">
        <f>TODAY()+77</f>
        <v>44071.52441429398</v>
      </c>
      <c r="G76" s="7">
        <f>TODAY()+83</f>
        <v>44077.52441430556</v>
      </c>
      <c r="H76" t="s">
        <v>0</v>
      </c>
      <c r="I76">
        <v>0</v>
      </c>
      <c r="J76">
        <v>40</v>
      </c>
      <c r="K76">
        <v>0</v>
      </c>
      <c r="L76">
        <v>0</v>
      </c>
      <c r="M76" t="s">
        <v>21</v>
      </c>
      <c r="N76" t="s">
        <v>22</v>
      </c>
      <c r="O76" t="s">
        <v>0</v>
      </c>
      <c r="P76">
        <v>0</v>
      </c>
      <c r="Q76">
        <v>0</v>
      </c>
    </row>
    <row r="77" spans="1:17" x14ac:dyDescent="0.25">
      <c r="A77" s="6" t="s">
        <v>0</v>
      </c>
      <c r="B77" t="s">
        <v>160</v>
      </c>
      <c r="C77" t="s">
        <v>0</v>
      </c>
      <c r="D77" t="s">
        <v>161</v>
      </c>
      <c r="E77" t="s">
        <v>0</v>
      </c>
      <c r="F77" s="7">
        <f>TODAY()+78</f>
        <v>44072.52441430556</v>
      </c>
      <c r="G77" s="7">
        <f>TODAY()+84</f>
        <v>44078.52441430556</v>
      </c>
      <c r="H77" t="s">
        <v>0</v>
      </c>
      <c r="I77">
        <v>0</v>
      </c>
      <c r="J77">
        <v>40</v>
      </c>
      <c r="K77">
        <v>0</v>
      </c>
      <c r="L77">
        <v>0</v>
      </c>
      <c r="M77" t="s">
        <v>21</v>
      </c>
      <c r="N77" t="s">
        <v>22</v>
      </c>
      <c r="O77" t="s">
        <v>0</v>
      </c>
      <c r="P77">
        <v>0</v>
      </c>
      <c r="Q77">
        <v>0</v>
      </c>
    </row>
    <row r="78" spans="1:17" x14ac:dyDescent="0.25">
      <c r="A78" s="6" t="s">
        <v>0</v>
      </c>
      <c r="B78" t="s">
        <v>162</v>
      </c>
      <c r="C78" t="s">
        <v>0</v>
      </c>
      <c r="D78" t="s">
        <v>163</v>
      </c>
      <c r="E78" t="s">
        <v>0</v>
      </c>
      <c r="F78" s="7">
        <f>TODAY()+79</f>
        <v>44073.52441431713</v>
      </c>
      <c r="G78" s="7">
        <f>TODAY()+85</f>
        <v>44079.52441431713</v>
      </c>
      <c r="H78" t="s">
        <v>0</v>
      </c>
      <c r="I78">
        <v>0</v>
      </c>
      <c r="J78">
        <v>40</v>
      </c>
      <c r="K78">
        <v>0</v>
      </c>
      <c r="L78">
        <v>0</v>
      </c>
      <c r="M78" t="s">
        <v>21</v>
      </c>
      <c r="N78" t="s">
        <v>22</v>
      </c>
      <c r="O78" t="s">
        <v>0</v>
      </c>
      <c r="P78">
        <v>0</v>
      </c>
      <c r="Q78">
        <v>0</v>
      </c>
    </row>
    <row r="79" spans="1:17" x14ac:dyDescent="0.25">
      <c r="A79" s="6" t="s">
        <v>0</v>
      </c>
      <c r="B79" t="s">
        <v>164</v>
      </c>
      <c r="C79" t="s">
        <v>0</v>
      </c>
      <c r="D79" t="s">
        <v>165</v>
      </c>
      <c r="E79" t="s">
        <v>0</v>
      </c>
      <c r="F79" s="7">
        <f>TODAY()+82</f>
        <v>44076.52441431713</v>
      </c>
      <c r="G79" s="7">
        <f>TODAY()+86</f>
        <v>44080.52441431713</v>
      </c>
      <c r="H79" t="s">
        <v>0</v>
      </c>
      <c r="I79">
        <v>0</v>
      </c>
      <c r="J79">
        <v>40</v>
      </c>
      <c r="K79">
        <v>0</v>
      </c>
      <c r="L79">
        <v>0</v>
      </c>
      <c r="M79" t="s">
        <v>21</v>
      </c>
      <c r="N79" t="s">
        <v>22</v>
      </c>
      <c r="O79" t="s">
        <v>0</v>
      </c>
      <c r="P79">
        <v>0</v>
      </c>
      <c r="Q79">
        <v>0</v>
      </c>
    </row>
    <row r="80" spans="1:17" x14ac:dyDescent="0.25">
      <c r="A80" s="6" t="s">
        <v>0</v>
      </c>
      <c r="B80" t="s">
        <v>166</v>
      </c>
      <c r="C80" t="s">
        <v>0</v>
      </c>
      <c r="D80" t="s">
        <v>167</v>
      </c>
      <c r="E80" t="s">
        <v>0</v>
      </c>
      <c r="F80" s="7">
        <f>TODAY()+82</f>
        <v>44076.52441431713</v>
      </c>
      <c r="G80" s="7">
        <f>TODAY()+86</f>
        <v>44080.52441431713</v>
      </c>
      <c r="H80" t="s">
        <v>0</v>
      </c>
      <c r="I80">
        <v>0</v>
      </c>
      <c r="J80">
        <v>40</v>
      </c>
      <c r="K80">
        <v>0</v>
      </c>
      <c r="L80">
        <v>0</v>
      </c>
      <c r="M80" t="s">
        <v>21</v>
      </c>
      <c r="N80" t="s">
        <v>22</v>
      </c>
      <c r="O80" t="s">
        <v>0</v>
      </c>
      <c r="P80">
        <v>0</v>
      </c>
      <c r="Q80">
        <v>0</v>
      </c>
    </row>
    <row r="81" spans="1:17" x14ac:dyDescent="0.25">
      <c r="A81" s="6" t="s">
        <v>0</v>
      </c>
      <c r="B81" t="s">
        <v>168</v>
      </c>
      <c r="C81" t="s">
        <v>0</v>
      </c>
      <c r="D81" t="s">
        <v>169</v>
      </c>
      <c r="E81" t="s">
        <v>0</v>
      </c>
      <c r="F81" s="7">
        <f>TODAY()+82</f>
        <v>44076.524414328705</v>
      </c>
      <c r="G81" s="7">
        <f>TODAY()+86</f>
        <v>44080.524414328705</v>
      </c>
      <c r="H81" t="s">
        <v>0</v>
      </c>
      <c r="I81">
        <v>0</v>
      </c>
      <c r="J81">
        <v>40</v>
      </c>
      <c r="K81">
        <v>0</v>
      </c>
      <c r="L81">
        <v>0</v>
      </c>
      <c r="M81" t="s">
        <v>21</v>
      </c>
      <c r="N81" t="s">
        <v>22</v>
      </c>
      <c r="O81" t="s">
        <v>0</v>
      </c>
      <c r="P81">
        <v>0</v>
      </c>
      <c r="Q81">
        <v>0</v>
      </c>
    </row>
    <row r="82" spans="1:17" x14ac:dyDescent="0.25">
      <c r="A82" s="6" t="s">
        <v>0</v>
      </c>
      <c r="B82" t="s">
        <v>170</v>
      </c>
      <c r="C82" t="s">
        <v>0</v>
      </c>
      <c r="D82" t="s">
        <v>171</v>
      </c>
      <c r="E82" t="s">
        <v>0</v>
      </c>
      <c r="F82" s="7">
        <f>TODAY()+83</f>
        <v>44077.524414328705</v>
      </c>
      <c r="G82" s="7">
        <f>TODAY()+89</f>
        <v>44083.524414328705</v>
      </c>
      <c r="H82" t="s">
        <v>0</v>
      </c>
      <c r="I82">
        <v>0</v>
      </c>
      <c r="J82">
        <v>40</v>
      </c>
      <c r="K82">
        <v>0</v>
      </c>
      <c r="L82">
        <v>0</v>
      </c>
      <c r="M82" t="s">
        <v>21</v>
      </c>
      <c r="N82" t="s">
        <v>22</v>
      </c>
      <c r="O82" t="s">
        <v>0</v>
      </c>
      <c r="P82">
        <v>0</v>
      </c>
      <c r="Q82">
        <v>0</v>
      </c>
    </row>
    <row r="83" spans="1:17" x14ac:dyDescent="0.25">
      <c r="A83" s="6" t="s">
        <v>0</v>
      </c>
      <c r="B83" t="s">
        <v>172</v>
      </c>
      <c r="C83" t="s">
        <v>0</v>
      </c>
      <c r="D83" t="s">
        <v>173</v>
      </c>
      <c r="E83" t="s">
        <v>0</v>
      </c>
      <c r="F83" s="7">
        <f>TODAY()+84</f>
        <v>44078.52441434028</v>
      </c>
      <c r="G83" s="7">
        <f>TODAY()+90</f>
        <v>44084.52441434028</v>
      </c>
      <c r="H83" t="s">
        <v>0</v>
      </c>
      <c r="I83">
        <v>0</v>
      </c>
      <c r="J83">
        <v>40</v>
      </c>
      <c r="K83">
        <v>0</v>
      </c>
      <c r="L83">
        <v>0</v>
      </c>
      <c r="M83" t="s">
        <v>21</v>
      </c>
      <c r="N83" t="s">
        <v>22</v>
      </c>
      <c r="O83" t="s">
        <v>0</v>
      </c>
      <c r="P83">
        <v>0</v>
      </c>
      <c r="Q83">
        <v>0</v>
      </c>
    </row>
    <row r="84" spans="1:17" x14ac:dyDescent="0.25">
      <c r="A84" s="6" t="s">
        <v>0</v>
      </c>
      <c r="B84" t="s">
        <v>174</v>
      </c>
      <c r="C84" t="s">
        <v>0</v>
      </c>
      <c r="D84" t="s">
        <v>175</v>
      </c>
      <c r="E84" t="s">
        <v>0</v>
      </c>
      <c r="F84" s="7">
        <f>TODAY()+85</f>
        <v>44079.52441434028</v>
      </c>
      <c r="G84" s="7">
        <f>TODAY()+91</f>
        <v>44085.52441434028</v>
      </c>
      <c r="H84" t="s">
        <v>0</v>
      </c>
      <c r="I84">
        <v>0</v>
      </c>
      <c r="J84">
        <v>40</v>
      </c>
      <c r="K84">
        <v>0</v>
      </c>
      <c r="L84">
        <v>0</v>
      </c>
      <c r="M84" t="s">
        <v>21</v>
      </c>
      <c r="N84" t="s">
        <v>22</v>
      </c>
      <c r="O84" t="s">
        <v>0</v>
      </c>
      <c r="P84">
        <v>0</v>
      </c>
      <c r="Q84">
        <v>0</v>
      </c>
    </row>
    <row r="85" spans="1:17" x14ac:dyDescent="0.25">
      <c r="A85" s="6" t="s">
        <v>0</v>
      </c>
      <c r="B85" t="s">
        <v>176</v>
      </c>
      <c r="C85" t="s">
        <v>0</v>
      </c>
      <c r="D85" t="s">
        <v>177</v>
      </c>
      <c r="E85" t="s">
        <v>0</v>
      </c>
      <c r="F85" s="7">
        <f>TODAY()+86</f>
        <v>44080.52441435185</v>
      </c>
      <c r="G85" s="7">
        <f>TODAY()+92</f>
        <v>44086.52441435185</v>
      </c>
      <c r="H85" t="s">
        <v>0</v>
      </c>
      <c r="I85">
        <v>0</v>
      </c>
      <c r="J85">
        <v>40</v>
      </c>
      <c r="K85">
        <v>0</v>
      </c>
      <c r="L85">
        <v>0</v>
      </c>
      <c r="M85" t="s">
        <v>21</v>
      </c>
      <c r="N85" t="s">
        <v>22</v>
      </c>
      <c r="O85" t="s">
        <v>0</v>
      </c>
      <c r="P85">
        <v>0</v>
      </c>
      <c r="Q85">
        <v>0</v>
      </c>
    </row>
    <row r="86" spans="1:17" x14ac:dyDescent="0.25">
      <c r="A86" s="6" t="s">
        <v>0</v>
      </c>
      <c r="B86" t="s">
        <v>178</v>
      </c>
      <c r="C86" t="s">
        <v>0</v>
      </c>
      <c r="D86" t="s">
        <v>179</v>
      </c>
      <c r="E86" t="s">
        <v>0</v>
      </c>
      <c r="F86" s="7">
        <f>TODAY()+89</f>
        <v>44083.524414363426</v>
      </c>
      <c r="G86" s="7">
        <f>TODAY()+93</f>
        <v>44087.524414363426</v>
      </c>
      <c r="H86" t="s">
        <v>0</v>
      </c>
      <c r="I86">
        <v>0</v>
      </c>
      <c r="J86">
        <v>40</v>
      </c>
      <c r="K86">
        <v>0</v>
      </c>
      <c r="L86">
        <v>0</v>
      </c>
      <c r="M86" t="s">
        <v>21</v>
      </c>
      <c r="N86" t="s">
        <v>22</v>
      </c>
      <c r="O86" t="s">
        <v>0</v>
      </c>
      <c r="P86">
        <v>0</v>
      </c>
      <c r="Q86">
        <v>0</v>
      </c>
    </row>
    <row r="87" spans="1:17" x14ac:dyDescent="0.25">
      <c r="A87" s="6" t="s">
        <v>0</v>
      </c>
      <c r="B87" t="s">
        <v>180</v>
      </c>
      <c r="C87" t="s">
        <v>0</v>
      </c>
      <c r="D87" t="s">
        <v>181</v>
      </c>
      <c r="E87" t="s">
        <v>0</v>
      </c>
      <c r="F87" s="7">
        <f>TODAY()+89</f>
        <v>44083.524414363426</v>
      </c>
      <c r="G87" s="7">
        <f>TODAY()+93</f>
        <v>44087.524414375</v>
      </c>
      <c r="H87" t="s">
        <v>0</v>
      </c>
      <c r="I87">
        <v>0</v>
      </c>
      <c r="J87">
        <v>40</v>
      </c>
      <c r="K87">
        <v>0</v>
      </c>
      <c r="L87">
        <v>0</v>
      </c>
      <c r="M87" t="s">
        <v>21</v>
      </c>
      <c r="N87" t="s">
        <v>22</v>
      </c>
      <c r="O87" t="s">
        <v>0</v>
      </c>
      <c r="P87">
        <v>0</v>
      </c>
      <c r="Q87">
        <v>0</v>
      </c>
    </row>
    <row r="88" spans="1:17" x14ac:dyDescent="0.25">
      <c r="A88" s="6" t="s">
        <v>0</v>
      </c>
      <c r="B88" t="s">
        <v>182</v>
      </c>
      <c r="C88" t="s">
        <v>0</v>
      </c>
      <c r="D88" t="s">
        <v>183</v>
      </c>
      <c r="E88" t="s">
        <v>0</v>
      </c>
      <c r="F88" s="7">
        <f>TODAY()+89</f>
        <v>44083.524414375</v>
      </c>
      <c r="G88" s="7">
        <f>TODAY()+93</f>
        <v>44087.524414375</v>
      </c>
      <c r="H88" t="s">
        <v>0</v>
      </c>
      <c r="I88">
        <v>0</v>
      </c>
      <c r="J88">
        <v>40</v>
      </c>
      <c r="K88">
        <v>0</v>
      </c>
      <c r="L88">
        <v>0</v>
      </c>
      <c r="M88" t="s">
        <v>21</v>
      </c>
      <c r="N88" t="s">
        <v>22</v>
      </c>
      <c r="O88" t="s">
        <v>0</v>
      </c>
      <c r="P88">
        <v>0</v>
      </c>
      <c r="Q88">
        <v>0</v>
      </c>
    </row>
    <row r="89" spans="1:17" x14ac:dyDescent="0.25">
      <c r="A89" s="6" t="s">
        <v>0</v>
      </c>
      <c r="B89" t="s">
        <v>184</v>
      </c>
      <c r="C89" t="s">
        <v>0</v>
      </c>
      <c r="D89" t="s">
        <v>47</v>
      </c>
      <c r="E89" t="s">
        <v>0</v>
      </c>
      <c r="F89" s="7">
        <f>TODAY()+90</f>
        <v>44084.524414375</v>
      </c>
      <c r="G89" s="7">
        <f>TODAY()+96</f>
        <v>44090.524414375</v>
      </c>
      <c r="H89" t="s">
        <v>0</v>
      </c>
      <c r="I89">
        <v>0</v>
      </c>
      <c r="J89">
        <v>40</v>
      </c>
      <c r="K89">
        <v>0</v>
      </c>
      <c r="L89">
        <v>0</v>
      </c>
      <c r="M89" t="s">
        <v>21</v>
      </c>
      <c r="N89" t="s">
        <v>22</v>
      </c>
      <c r="O89" t="s">
        <v>0</v>
      </c>
      <c r="P89">
        <v>0</v>
      </c>
      <c r="Q89">
        <v>0</v>
      </c>
    </row>
    <row r="90" spans="1:17" x14ac:dyDescent="0.25">
      <c r="A90" s="8" t="s">
        <v>0</v>
      </c>
      <c r="B90" s="9" t="s">
        <v>185</v>
      </c>
      <c r="C90" s="9" t="s">
        <v>186</v>
      </c>
      <c r="D90" s="9"/>
      <c r="E90" s="9" t="s">
        <v>0</v>
      </c>
      <c r="F90" s="10">
        <f>TODAY()+92</f>
        <v>44086.52441438657</v>
      </c>
      <c r="G90" s="10">
        <f>TODAY()+104</f>
        <v>44098.52441438657</v>
      </c>
      <c r="H90" s="9" t="s">
        <v>0</v>
      </c>
      <c r="I90" s="9">
        <v>0</v>
      </c>
      <c r="J90" s="9">
        <v>72</v>
      </c>
      <c r="K90" s="9">
        <v>0</v>
      </c>
      <c r="L90" s="9">
        <v>0</v>
      </c>
      <c r="M90" s="9" t="s">
        <v>0</v>
      </c>
      <c r="N90" s="9" t="s">
        <v>0</v>
      </c>
      <c r="O90" s="9" t="s">
        <v>0</v>
      </c>
      <c r="P90" s="9">
        <v>0</v>
      </c>
      <c r="Q90" s="9">
        <v>0</v>
      </c>
    </row>
    <row r="91" spans="1:17" x14ac:dyDescent="0.25">
      <c r="A91" s="6" t="s">
        <v>0</v>
      </c>
      <c r="B91" t="s">
        <v>187</v>
      </c>
      <c r="C91" t="s">
        <v>0</v>
      </c>
      <c r="D91" t="s">
        <v>188</v>
      </c>
      <c r="E91" t="s">
        <v>0</v>
      </c>
      <c r="F91" s="7">
        <f>TODAY()+92</f>
        <v>44086.52441438657</v>
      </c>
      <c r="G91" s="7">
        <f>TODAY()+98</f>
        <v>44092.52441438657</v>
      </c>
      <c r="H91" t="s">
        <v>0</v>
      </c>
      <c r="I91">
        <v>0</v>
      </c>
      <c r="J91">
        <v>40</v>
      </c>
      <c r="K91">
        <v>0</v>
      </c>
      <c r="L91">
        <v>0</v>
      </c>
      <c r="M91" t="s">
        <v>21</v>
      </c>
      <c r="N91" t="s">
        <v>22</v>
      </c>
      <c r="O91" t="s">
        <v>0</v>
      </c>
      <c r="P91">
        <v>0</v>
      </c>
      <c r="Q91">
        <v>0</v>
      </c>
    </row>
    <row r="92" spans="1:17" x14ac:dyDescent="0.25">
      <c r="A92" s="6" t="s">
        <v>0</v>
      </c>
      <c r="B92" t="s">
        <v>189</v>
      </c>
      <c r="C92" t="s">
        <v>0</v>
      </c>
      <c r="D92" t="s">
        <v>190</v>
      </c>
      <c r="E92" t="s">
        <v>0</v>
      </c>
      <c r="F92" s="7">
        <f>TODAY()+93</f>
        <v>44087.52441439815</v>
      </c>
      <c r="G92" s="7">
        <f>TODAY()+99</f>
        <v>44093.52441439815</v>
      </c>
      <c r="H92" t="s">
        <v>0</v>
      </c>
      <c r="I92">
        <v>0</v>
      </c>
      <c r="J92">
        <v>40</v>
      </c>
      <c r="K92">
        <v>0</v>
      </c>
      <c r="L92">
        <v>0</v>
      </c>
      <c r="M92" t="s">
        <v>21</v>
      </c>
      <c r="N92" t="s">
        <v>22</v>
      </c>
      <c r="O92" t="s">
        <v>0</v>
      </c>
      <c r="P92">
        <v>0</v>
      </c>
      <c r="Q92">
        <v>0</v>
      </c>
    </row>
    <row r="93" spans="1:17" x14ac:dyDescent="0.25">
      <c r="A93" s="6" t="s">
        <v>0</v>
      </c>
      <c r="B93" t="s">
        <v>191</v>
      </c>
      <c r="C93" t="s">
        <v>0</v>
      </c>
      <c r="D93" t="s">
        <v>192</v>
      </c>
      <c r="E93" t="s">
        <v>0</v>
      </c>
      <c r="F93" s="7">
        <f>TODAY()+96</f>
        <v>44090.52441439815</v>
      </c>
      <c r="G93" s="7">
        <f>TODAY()+100</f>
        <v>44094.52441439815</v>
      </c>
      <c r="H93" t="s">
        <v>0</v>
      </c>
      <c r="I93">
        <v>0</v>
      </c>
      <c r="J93">
        <v>40</v>
      </c>
      <c r="K93">
        <v>0</v>
      </c>
      <c r="L93">
        <v>0</v>
      </c>
      <c r="M93" t="s">
        <v>21</v>
      </c>
      <c r="N93" t="s">
        <v>22</v>
      </c>
      <c r="O93" t="s">
        <v>0</v>
      </c>
      <c r="P93">
        <v>0</v>
      </c>
      <c r="Q93">
        <v>0</v>
      </c>
    </row>
    <row r="94" spans="1:17" x14ac:dyDescent="0.25">
      <c r="A94" s="6" t="s">
        <v>0</v>
      </c>
      <c r="B94" t="s">
        <v>193</v>
      </c>
      <c r="C94" t="s">
        <v>0</v>
      </c>
      <c r="D94" t="s">
        <v>194</v>
      </c>
      <c r="E94" t="s">
        <v>0</v>
      </c>
      <c r="F94" s="7">
        <f>TODAY()+96</f>
        <v>44090.52441440972</v>
      </c>
      <c r="G94" s="7">
        <f>TODAY()+100</f>
        <v>44094.52441440972</v>
      </c>
      <c r="H94" t="s">
        <v>0</v>
      </c>
      <c r="I94">
        <v>0</v>
      </c>
      <c r="J94">
        <v>40</v>
      </c>
      <c r="K94">
        <v>0</v>
      </c>
      <c r="L94">
        <v>0</v>
      </c>
      <c r="M94" t="s">
        <v>21</v>
      </c>
      <c r="N94" t="s">
        <v>22</v>
      </c>
      <c r="O94" t="s">
        <v>0</v>
      </c>
      <c r="P94">
        <v>0</v>
      </c>
      <c r="Q94">
        <v>0</v>
      </c>
    </row>
    <row r="95" spans="1:17" x14ac:dyDescent="0.25">
      <c r="A95" s="6" t="s">
        <v>0</v>
      </c>
      <c r="B95" t="s">
        <v>195</v>
      </c>
      <c r="C95" t="s">
        <v>0</v>
      </c>
      <c r="D95" t="s">
        <v>196</v>
      </c>
      <c r="E95" t="s">
        <v>0</v>
      </c>
      <c r="F95" s="7">
        <f>TODAY()+96</f>
        <v>44090.52441440972</v>
      </c>
      <c r="G95" s="7">
        <f>TODAY()+100</f>
        <v>44094.52441440972</v>
      </c>
      <c r="H95" t="s">
        <v>0</v>
      </c>
      <c r="I95">
        <v>0</v>
      </c>
      <c r="J95">
        <v>40</v>
      </c>
      <c r="K95">
        <v>0</v>
      </c>
      <c r="L95">
        <v>0</v>
      </c>
      <c r="M95" t="s">
        <v>21</v>
      </c>
      <c r="N95" t="s">
        <v>22</v>
      </c>
      <c r="O95" t="s">
        <v>0</v>
      </c>
      <c r="P95">
        <v>0</v>
      </c>
      <c r="Q95">
        <v>0</v>
      </c>
    </row>
    <row r="96" spans="1:17" x14ac:dyDescent="0.25">
      <c r="A96" s="6" t="s">
        <v>0</v>
      </c>
      <c r="B96" t="s">
        <v>197</v>
      </c>
      <c r="C96" t="s">
        <v>0</v>
      </c>
      <c r="D96" t="s">
        <v>198</v>
      </c>
      <c r="E96" t="s">
        <v>0</v>
      </c>
      <c r="F96" s="7">
        <f>TODAY()+97</f>
        <v>44091.52441442129</v>
      </c>
      <c r="G96" s="7">
        <f>TODAY()+103</f>
        <v>44097.52441442129</v>
      </c>
      <c r="H96" t="s">
        <v>0</v>
      </c>
      <c r="I96">
        <v>0</v>
      </c>
      <c r="J96">
        <v>40</v>
      </c>
      <c r="K96">
        <v>0</v>
      </c>
      <c r="L96">
        <v>0</v>
      </c>
      <c r="M96" t="s">
        <v>21</v>
      </c>
      <c r="N96" t="s">
        <v>22</v>
      </c>
      <c r="O96" t="s">
        <v>0</v>
      </c>
      <c r="P96">
        <v>0</v>
      </c>
      <c r="Q96">
        <v>0</v>
      </c>
    </row>
    <row r="97" spans="1:17" x14ac:dyDescent="0.25">
      <c r="A97" s="6" t="s">
        <v>0</v>
      </c>
      <c r="B97" t="s">
        <v>199</v>
      </c>
      <c r="C97" t="s">
        <v>0</v>
      </c>
      <c r="D97" t="s">
        <v>47</v>
      </c>
      <c r="E97" t="s">
        <v>0</v>
      </c>
      <c r="F97" s="7">
        <f>TODAY()+98</f>
        <v>44092.52441442129</v>
      </c>
      <c r="G97" s="7">
        <f>TODAY()+104</f>
        <v>44098.524414432875</v>
      </c>
      <c r="H97" t="s">
        <v>0</v>
      </c>
      <c r="I97">
        <v>0</v>
      </c>
      <c r="J97">
        <v>40</v>
      </c>
      <c r="K97">
        <v>0</v>
      </c>
      <c r="L97">
        <v>0</v>
      </c>
      <c r="M97" t="s">
        <v>21</v>
      </c>
      <c r="N97" t="s">
        <v>22</v>
      </c>
      <c r="O97" t="s">
        <v>0</v>
      </c>
      <c r="P97">
        <v>0</v>
      </c>
      <c r="Q97">
        <v>0</v>
      </c>
    </row>
    <row r="98" spans="1:17" x14ac:dyDescent="0.25">
      <c r="A98" s="8" t="s">
        <v>0</v>
      </c>
      <c r="B98" s="9" t="s">
        <v>200</v>
      </c>
      <c r="C98" s="9" t="s">
        <v>201</v>
      </c>
      <c r="D98" s="9"/>
      <c r="E98" s="9" t="s">
        <v>0</v>
      </c>
      <c r="F98" s="10">
        <f>TODAY()+100</f>
        <v>44094.524414432875</v>
      </c>
      <c r="G98" s="10">
        <f>TODAY()+117</f>
        <v>44111.524414432875</v>
      </c>
      <c r="H98" s="9" t="s">
        <v>0</v>
      </c>
      <c r="I98" s="9">
        <v>0</v>
      </c>
      <c r="J98" s="9">
        <v>96</v>
      </c>
      <c r="K98" s="9">
        <v>0</v>
      </c>
      <c r="L98" s="9">
        <v>0</v>
      </c>
      <c r="M98" s="9" t="s">
        <v>0</v>
      </c>
      <c r="N98" s="9" t="s">
        <v>0</v>
      </c>
      <c r="O98" s="9" t="s">
        <v>0</v>
      </c>
      <c r="P98" s="9">
        <v>0</v>
      </c>
      <c r="Q98" s="9">
        <v>0</v>
      </c>
    </row>
    <row r="99" spans="1:17" x14ac:dyDescent="0.25">
      <c r="A99" s="6" t="s">
        <v>0</v>
      </c>
      <c r="B99" t="s">
        <v>202</v>
      </c>
      <c r="C99" t="s">
        <v>0</v>
      </c>
      <c r="D99" t="s">
        <v>203</v>
      </c>
      <c r="E99" t="s">
        <v>0</v>
      </c>
      <c r="F99" s="7">
        <f>TODAY()+100</f>
        <v>44094.524414444444</v>
      </c>
      <c r="G99" s="7">
        <f>TODAY()+106</f>
        <v>44100.524414444444</v>
      </c>
      <c r="H99" t="s">
        <v>0</v>
      </c>
      <c r="I99">
        <v>0</v>
      </c>
      <c r="J99">
        <v>40</v>
      </c>
      <c r="K99">
        <v>0</v>
      </c>
      <c r="L99">
        <v>0</v>
      </c>
      <c r="M99" t="s">
        <v>21</v>
      </c>
      <c r="N99" t="s">
        <v>22</v>
      </c>
      <c r="O99" t="s">
        <v>0</v>
      </c>
      <c r="P99">
        <v>0</v>
      </c>
      <c r="Q99">
        <v>0</v>
      </c>
    </row>
    <row r="100" spans="1:17" x14ac:dyDescent="0.25">
      <c r="A100" s="6" t="s">
        <v>0</v>
      </c>
      <c r="B100" t="s">
        <v>204</v>
      </c>
      <c r="C100" t="s">
        <v>0</v>
      </c>
      <c r="D100" t="s">
        <v>205</v>
      </c>
      <c r="E100" t="s">
        <v>0</v>
      </c>
      <c r="F100" s="7">
        <f>TODAY()+103</f>
        <v>44097.524414444444</v>
      </c>
      <c r="G100" s="7">
        <f>TODAY()+107</f>
        <v>44101.524414444444</v>
      </c>
      <c r="H100" t="s">
        <v>0</v>
      </c>
      <c r="I100">
        <v>0</v>
      </c>
      <c r="J100">
        <v>40</v>
      </c>
      <c r="K100">
        <v>0</v>
      </c>
      <c r="L100">
        <v>0</v>
      </c>
      <c r="M100" t="s">
        <v>21</v>
      </c>
      <c r="N100" t="s">
        <v>22</v>
      </c>
      <c r="O100" t="s">
        <v>0</v>
      </c>
      <c r="P100">
        <v>0</v>
      </c>
      <c r="Q100">
        <v>0</v>
      </c>
    </row>
    <row r="101" spans="1:17" x14ac:dyDescent="0.25">
      <c r="A101" s="6" t="s">
        <v>0</v>
      </c>
      <c r="B101" t="s">
        <v>206</v>
      </c>
      <c r="C101" t="s">
        <v>0</v>
      </c>
      <c r="D101" t="s">
        <v>207</v>
      </c>
      <c r="E101" t="s">
        <v>0</v>
      </c>
      <c r="F101" s="7">
        <f>TODAY()+103</f>
        <v>44097.524414444444</v>
      </c>
      <c r="G101" s="7">
        <f>TODAY()+107</f>
        <v>44101.52441445602</v>
      </c>
      <c r="H101" t="s">
        <v>0</v>
      </c>
      <c r="I101">
        <v>0</v>
      </c>
      <c r="J101">
        <v>40</v>
      </c>
      <c r="K101">
        <v>0</v>
      </c>
      <c r="L101">
        <v>0</v>
      </c>
      <c r="M101" t="s">
        <v>21</v>
      </c>
      <c r="N101" t="s">
        <v>22</v>
      </c>
      <c r="O101" t="s">
        <v>0</v>
      </c>
      <c r="P101">
        <v>0</v>
      </c>
      <c r="Q101">
        <v>0</v>
      </c>
    </row>
    <row r="102" spans="1:17" x14ac:dyDescent="0.25">
      <c r="A102" s="6" t="s">
        <v>0</v>
      </c>
      <c r="B102" t="s">
        <v>208</v>
      </c>
      <c r="C102" t="s">
        <v>0</v>
      </c>
      <c r="D102" t="s">
        <v>209</v>
      </c>
      <c r="E102" t="s">
        <v>0</v>
      </c>
      <c r="F102" s="7">
        <f>TODAY()+103</f>
        <v>44097.52441445602</v>
      </c>
      <c r="G102" s="7">
        <f>TODAY()+107</f>
        <v>44101.52441445602</v>
      </c>
      <c r="H102" t="s">
        <v>0</v>
      </c>
      <c r="I102">
        <v>0</v>
      </c>
      <c r="J102">
        <v>40</v>
      </c>
      <c r="K102">
        <v>0</v>
      </c>
      <c r="L102">
        <v>0</v>
      </c>
      <c r="M102" t="s">
        <v>21</v>
      </c>
      <c r="N102" t="s">
        <v>22</v>
      </c>
      <c r="O102" t="s">
        <v>0</v>
      </c>
      <c r="P102">
        <v>0</v>
      </c>
      <c r="Q102">
        <v>0</v>
      </c>
    </row>
    <row r="103" spans="1:17" x14ac:dyDescent="0.25">
      <c r="A103" s="6" t="s">
        <v>0</v>
      </c>
      <c r="B103" t="s">
        <v>210</v>
      </c>
      <c r="C103" t="s">
        <v>0</v>
      </c>
      <c r="D103" t="s">
        <v>211</v>
      </c>
      <c r="E103" t="s">
        <v>0</v>
      </c>
      <c r="F103" s="7">
        <f>TODAY()+104</f>
        <v>44098.52441445602</v>
      </c>
      <c r="G103" s="7">
        <f>TODAY()+110</f>
        <v>44104.524414467596</v>
      </c>
      <c r="H103" t="s">
        <v>0</v>
      </c>
      <c r="I103">
        <v>0</v>
      </c>
      <c r="J103">
        <v>40</v>
      </c>
      <c r="K103">
        <v>0</v>
      </c>
      <c r="L103">
        <v>0</v>
      </c>
      <c r="M103" t="s">
        <v>21</v>
      </c>
      <c r="N103" t="s">
        <v>22</v>
      </c>
      <c r="O103" t="s">
        <v>0</v>
      </c>
      <c r="P103">
        <v>0</v>
      </c>
      <c r="Q103">
        <v>0</v>
      </c>
    </row>
    <row r="104" spans="1:17" x14ac:dyDescent="0.25">
      <c r="A104" s="6" t="s">
        <v>0</v>
      </c>
      <c r="B104" t="s">
        <v>212</v>
      </c>
      <c r="C104" t="s">
        <v>0</v>
      </c>
      <c r="D104" t="s">
        <v>213</v>
      </c>
      <c r="E104" t="s">
        <v>0</v>
      </c>
      <c r="F104" s="7">
        <f>TODAY()+105</f>
        <v>44099.524414467596</v>
      </c>
      <c r="G104" s="7">
        <f>TODAY()+111</f>
        <v>44105.524414467596</v>
      </c>
      <c r="H104" t="s">
        <v>0</v>
      </c>
      <c r="I104">
        <v>0</v>
      </c>
      <c r="J104">
        <v>40</v>
      </c>
      <c r="K104">
        <v>0</v>
      </c>
      <c r="L104">
        <v>0</v>
      </c>
      <c r="M104" t="s">
        <v>21</v>
      </c>
      <c r="N104" t="s">
        <v>22</v>
      </c>
      <c r="O104" t="s">
        <v>0</v>
      </c>
      <c r="P104">
        <v>0</v>
      </c>
      <c r="Q104">
        <v>0</v>
      </c>
    </row>
    <row r="105" spans="1:17" x14ac:dyDescent="0.25">
      <c r="A105" s="6" t="s">
        <v>0</v>
      </c>
      <c r="B105" t="s">
        <v>214</v>
      </c>
      <c r="C105" t="s">
        <v>0</v>
      </c>
      <c r="D105" t="s">
        <v>215</v>
      </c>
      <c r="E105" t="s">
        <v>0</v>
      </c>
      <c r="F105" s="7">
        <f>TODAY()+106</f>
        <v>44100.524414467596</v>
      </c>
      <c r="G105" s="7">
        <f>TODAY()+112</f>
        <v>44106.524414467596</v>
      </c>
      <c r="H105" t="s">
        <v>0</v>
      </c>
      <c r="I105">
        <v>0</v>
      </c>
      <c r="J105">
        <v>40</v>
      </c>
      <c r="K105">
        <v>0</v>
      </c>
      <c r="L105">
        <v>0</v>
      </c>
      <c r="M105" t="s">
        <v>21</v>
      </c>
      <c r="N105" t="s">
        <v>22</v>
      </c>
      <c r="O105" t="s">
        <v>0</v>
      </c>
      <c r="P105">
        <v>0</v>
      </c>
      <c r="Q105">
        <v>0</v>
      </c>
    </row>
    <row r="106" spans="1:17" x14ac:dyDescent="0.25">
      <c r="A106" s="6" t="s">
        <v>0</v>
      </c>
      <c r="B106" t="s">
        <v>216</v>
      </c>
      <c r="C106" t="s">
        <v>0</v>
      </c>
      <c r="D106" t="s">
        <v>217</v>
      </c>
      <c r="E106" t="s">
        <v>0</v>
      </c>
      <c r="F106" s="7">
        <f>TODAY()+107</f>
        <v>44101.524414479165</v>
      </c>
      <c r="G106" s="7">
        <f>TODAY()+113</f>
        <v>44107.524414479165</v>
      </c>
      <c r="H106" t="s">
        <v>0</v>
      </c>
      <c r="I106">
        <v>0</v>
      </c>
      <c r="J106">
        <v>40</v>
      </c>
      <c r="K106">
        <v>0</v>
      </c>
      <c r="L106">
        <v>0</v>
      </c>
      <c r="M106" t="s">
        <v>21</v>
      </c>
      <c r="N106" t="s">
        <v>22</v>
      </c>
      <c r="O106" t="s">
        <v>0</v>
      </c>
      <c r="P106">
        <v>0</v>
      </c>
      <c r="Q106">
        <v>0</v>
      </c>
    </row>
    <row r="107" spans="1:17" x14ac:dyDescent="0.25">
      <c r="A107" s="6" t="s">
        <v>0</v>
      </c>
      <c r="B107" t="s">
        <v>218</v>
      </c>
      <c r="C107" t="s">
        <v>0</v>
      </c>
      <c r="D107" t="s">
        <v>219</v>
      </c>
      <c r="E107" t="s">
        <v>0</v>
      </c>
      <c r="F107" s="7">
        <f>TODAY()+110</f>
        <v>44104.524414479165</v>
      </c>
      <c r="G107" s="7">
        <f>TODAY()+114</f>
        <v>44108.524414479165</v>
      </c>
      <c r="H107" t="s">
        <v>0</v>
      </c>
      <c r="I107">
        <v>0</v>
      </c>
      <c r="J107">
        <v>40</v>
      </c>
      <c r="K107">
        <v>0</v>
      </c>
      <c r="L107">
        <v>0</v>
      </c>
      <c r="M107" t="s">
        <v>21</v>
      </c>
      <c r="N107" t="s">
        <v>22</v>
      </c>
      <c r="O107" t="s">
        <v>0</v>
      </c>
      <c r="P107">
        <v>0</v>
      </c>
      <c r="Q107">
        <v>0</v>
      </c>
    </row>
    <row r="108" spans="1:17" x14ac:dyDescent="0.25">
      <c r="A108" s="6" t="s">
        <v>0</v>
      </c>
      <c r="B108" t="s">
        <v>220</v>
      </c>
      <c r="C108" t="s">
        <v>0</v>
      </c>
      <c r="D108" t="s">
        <v>221</v>
      </c>
      <c r="E108" t="s">
        <v>0</v>
      </c>
      <c r="F108" s="7">
        <f>TODAY()+110</f>
        <v>44104.52441449074</v>
      </c>
      <c r="G108" s="7">
        <f>TODAY()+114</f>
        <v>44108.52441449074</v>
      </c>
      <c r="H108" t="s">
        <v>0</v>
      </c>
      <c r="I108">
        <v>0</v>
      </c>
      <c r="J108">
        <v>40</v>
      </c>
      <c r="K108">
        <v>0</v>
      </c>
      <c r="L108">
        <v>0</v>
      </c>
      <c r="M108" t="s">
        <v>21</v>
      </c>
      <c r="N108" t="s">
        <v>22</v>
      </c>
      <c r="O108" t="s">
        <v>0</v>
      </c>
      <c r="P108">
        <v>0</v>
      </c>
      <c r="Q108">
        <v>0</v>
      </c>
    </row>
    <row r="109" spans="1:17" x14ac:dyDescent="0.25">
      <c r="A109" s="6" t="s">
        <v>0</v>
      </c>
      <c r="B109" t="s">
        <v>222</v>
      </c>
      <c r="C109" t="s">
        <v>0</v>
      </c>
      <c r="D109" t="s">
        <v>223</v>
      </c>
      <c r="E109" t="s">
        <v>0</v>
      </c>
      <c r="F109" s="7">
        <f>TODAY()+110</f>
        <v>44104.52441449074</v>
      </c>
      <c r="G109" s="7">
        <f>TODAY()+114</f>
        <v>44108.52441449074</v>
      </c>
      <c r="H109" t="s">
        <v>0</v>
      </c>
      <c r="I109">
        <v>0</v>
      </c>
      <c r="J109">
        <v>40</v>
      </c>
      <c r="K109">
        <v>0</v>
      </c>
      <c r="L109">
        <v>0</v>
      </c>
      <c r="M109" t="s">
        <v>21</v>
      </c>
      <c r="N109" t="s">
        <v>22</v>
      </c>
      <c r="O109" t="s">
        <v>0</v>
      </c>
      <c r="P109">
        <v>0</v>
      </c>
      <c r="Q109">
        <v>0</v>
      </c>
    </row>
    <row r="110" spans="1:17" x14ac:dyDescent="0.25">
      <c r="A110" s="6" t="s">
        <v>0</v>
      </c>
      <c r="B110" t="s">
        <v>224</v>
      </c>
      <c r="C110" t="s">
        <v>0</v>
      </c>
      <c r="D110" t="s">
        <v>47</v>
      </c>
      <c r="E110" t="s">
        <v>0</v>
      </c>
      <c r="F110" s="7">
        <f>TODAY()+111</f>
        <v>44105.52441450232</v>
      </c>
      <c r="G110" s="7">
        <f>TODAY()+117</f>
        <v>44111.52441450232</v>
      </c>
      <c r="H110" t="s">
        <v>0</v>
      </c>
      <c r="I110">
        <v>0</v>
      </c>
      <c r="J110">
        <v>40</v>
      </c>
      <c r="K110">
        <v>0</v>
      </c>
      <c r="L110">
        <v>0</v>
      </c>
      <c r="M110" t="s">
        <v>21</v>
      </c>
      <c r="N110" t="s">
        <v>22</v>
      </c>
      <c r="O110" t="s">
        <v>0</v>
      </c>
      <c r="P110">
        <v>0</v>
      </c>
      <c r="Q110">
        <v>0</v>
      </c>
    </row>
    <row r="111" spans="1:17" x14ac:dyDescent="0.25">
      <c r="A111" s="8" t="s">
        <v>0</v>
      </c>
      <c r="B111" s="9" t="s">
        <v>225</v>
      </c>
      <c r="C111" s="9" t="s">
        <v>226</v>
      </c>
      <c r="D111" s="9"/>
      <c r="E111" s="9" t="s">
        <v>0</v>
      </c>
      <c r="F111" s="10">
        <f>TODAY()+113</f>
        <v>44107.52441450232</v>
      </c>
      <c r="G111" s="10">
        <f>TODAY()+133</f>
        <v>44127.52441450232</v>
      </c>
      <c r="H111" s="9" t="s">
        <v>0</v>
      </c>
      <c r="I111" s="9">
        <v>0</v>
      </c>
      <c r="J111" s="9">
        <v>120</v>
      </c>
      <c r="K111" s="9">
        <v>0</v>
      </c>
      <c r="L111" s="9">
        <v>0</v>
      </c>
      <c r="M111" s="9" t="s">
        <v>0</v>
      </c>
      <c r="N111" s="9" t="s">
        <v>0</v>
      </c>
      <c r="O111" s="9" t="s">
        <v>0</v>
      </c>
      <c r="P111" s="9">
        <v>0</v>
      </c>
      <c r="Q111" s="9">
        <v>0</v>
      </c>
    </row>
    <row r="112" spans="1:17" x14ac:dyDescent="0.25">
      <c r="A112" s="6" t="s">
        <v>0</v>
      </c>
      <c r="B112" t="s">
        <v>227</v>
      </c>
      <c r="C112" t="s">
        <v>0</v>
      </c>
      <c r="D112" t="s">
        <v>228</v>
      </c>
      <c r="E112" t="s">
        <v>0</v>
      </c>
      <c r="F112" s="7">
        <f>TODAY()+113</f>
        <v>44107.52441450232</v>
      </c>
      <c r="G112" s="7">
        <f>TODAY()+119</f>
        <v>44113.52441450232</v>
      </c>
      <c r="H112" t="s">
        <v>0</v>
      </c>
      <c r="I112">
        <v>0</v>
      </c>
      <c r="J112">
        <v>40</v>
      </c>
      <c r="K112">
        <v>0</v>
      </c>
      <c r="L112">
        <v>0</v>
      </c>
      <c r="M112" t="s">
        <v>21</v>
      </c>
      <c r="N112" t="s">
        <v>22</v>
      </c>
      <c r="O112" t="s">
        <v>0</v>
      </c>
      <c r="P112">
        <v>0</v>
      </c>
      <c r="Q112">
        <v>0</v>
      </c>
    </row>
    <row r="113" spans="1:17" x14ac:dyDescent="0.25">
      <c r="A113" s="6" t="s">
        <v>0</v>
      </c>
      <c r="B113" t="s">
        <v>229</v>
      </c>
      <c r="C113" t="s">
        <v>0</v>
      </c>
      <c r="D113" t="s">
        <v>230</v>
      </c>
      <c r="E113" t="s">
        <v>0</v>
      </c>
      <c r="F113" s="7">
        <f>TODAY()+114</f>
        <v>44108.524414513886</v>
      </c>
      <c r="G113" s="7">
        <f>TODAY()+120</f>
        <v>44114.524414513886</v>
      </c>
      <c r="H113" t="s">
        <v>0</v>
      </c>
      <c r="I113">
        <v>0</v>
      </c>
      <c r="J113">
        <v>40</v>
      </c>
      <c r="K113">
        <v>0</v>
      </c>
      <c r="L113">
        <v>0</v>
      </c>
      <c r="M113" t="s">
        <v>21</v>
      </c>
      <c r="N113" t="s">
        <v>22</v>
      </c>
      <c r="O113" t="s">
        <v>0</v>
      </c>
      <c r="P113">
        <v>0</v>
      </c>
      <c r="Q113">
        <v>0</v>
      </c>
    </row>
    <row r="114" spans="1:17" x14ac:dyDescent="0.25">
      <c r="A114" s="6" t="s">
        <v>0</v>
      </c>
      <c r="B114" t="s">
        <v>231</v>
      </c>
      <c r="C114" t="s">
        <v>0</v>
      </c>
      <c r="D114" t="s">
        <v>232</v>
      </c>
      <c r="E114" t="s">
        <v>0</v>
      </c>
      <c r="F114" s="7">
        <f>TODAY()+117</f>
        <v>44111.524414513886</v>
      </c>
      <c r="G114" s="7">
        <f>TODAY()+121</f>
        <v>44115.524414513886</v>
      </c>
      <c r="H114" t="s">
        <v>0</v>
      </c>
      <c r="I114">
        <v>0</v>
      </c>
      <c r="J114">
        <v>40</v>
      </c>
      <c r="K114">
        <v>0</v>
      </c>
      <c r="L114">
        <v>0</v>
      </c>
      <c r="M114" t="s">
        <v>21</v>
      </c>
      <c r="N114" t="s">
        <v>22</v>
      </c>
      <c r="O114" t="s">
        <v>0</v>
      </c>
      <c r="P114">
        <v>0</v>
      </c>
      <c r="Q114">
        <v>0</v>
      </c>
    </row>
    <row r="115" spans="1:17" x14ac:dyDescent="0.25">
      <c r="A115" s="6" t="s">
        <v>0</v>
      </c>
      <c r="B115" t="s">
        <v>233</v>
      </c>
      <c r="C115" t="s">
        <v>0</v>
      </c>
      <c r="D115" t="s">
        <v>234</v>
      </c>
      <c r="E115" t="s">
        <v>0</v>
      </c>
      <c r="F115" s="7">
        <f>TODAY()+117</f>
        <v>44111.524414513886</v>
      </c>
      <c r="G115" s="7">
        <f>TODAY()+121</f>
        <v>44115.524414513886</v>
      </c>
      <c r="H115" t="s">
        <v>0</v>
      </c>
      <c r="I115">
        <v>0</v>
      </c>
      <c r="J115">
        <v>40</v>
      </c>
      <c r="K115">
        <v>0</v>
      </c>
      <c r="L115">
        <v>0</v>
      </c>
      <c r="M115" t="s">
        <v>21</v>
      </c>
      <c r="N115" t="s">
        <v>22</v>
      </c>
      <c r="O115" t="s">
        <v>0</v>
      </c>
      <c r="P115">
        <v>0</v>
      </c>
      <c r="Q115">
        <v>0</v>
      </c>
    </row>
    <row r="116" spans="1:17" x14ac:dyDescent="0.25">
      <c r="A116" s="6" t="s">
        <v>0</v>
      </c>
      <c r="B116" t="s">
        <v>235</v>
      </c>
      <c r="C116" t="s">
        <v>0</v>
      </c>
      <c r="D116" t="s">
        <v>236</v>
      </c>
      <c r="E116" t="s">
        <v>0</v>
      </c>
      <c r="F116" s="7">
        <f>TODAY()+117</f>
        <v>44111.52441452546</v>
      </c>
      <c r="G116" s="7">
        <f>TODAY()+121</f>
        <v>44115.52441452546</v>
      </c>
      <c r="H116" t="s">
        <v>0</v>
      </c>
      <c r="I116">
        <v>0</v>
      </c>
      <c r="J116">
        <v>40</v>
      </c>
      <c r="K116">
        <v>0</v>
      </c>
      <c r="L116">
        <v>0</v>
      </c>
      <c r="M116" t="s">
        <v>21</v>
      </c>
      <c r="N116" t="s">
        <v>22</v>
      </c>
      <c r="O116" t="s">
        <v>0</v>
      </c>
      <c r="P116">
        <v>0</v>
      </c>
      <c r="Q116">
        <v>0</v>
      </c>
    </row>
    <row r="117" spans="1:17" x14ac:dyDescent="0.25">
      <c r="A117" s="6" t="s">
        <v>0</v>
      </c>
      <c r="B117" t="s">
        <v>237</v>
      </c>
      <c r="C117" t="s">
        <v>0</v>
      </c>
      <c r="D117" t="s">
        <v>238</v>
      </c>
      <c r="E117" t="s">
        <v>0</v>
      </c>
      <c r="F117" s="7">
        <f>TODAY()+118</f>
        <v>44112.52441452546</v>
      </c>
      <c r="G117" s="7">
        <f>TODAY()+124</f>
        <v>44118.52441452546</v>
      </c>
      <c r="H117" t="s">
        <v>0</v>
      </c>
      <c r="I117">
        <v>0</v>
      </c>
      <c r="J117">
        <v>40</v>
      </c>
      <c r="K117">
        <v>0</v>
      </c>
      <c r="L117">
        <v>0</v>
      </c>
      <c r="M117" t="s">
        <v>21</v>
      </c>
      <c r="N117" t="s">
        <v>22</v>
      </c>
      <c r="O117" t="s">
        <v>0</v>
      </c>
      <c r="P117">
        <v>0</v>
      </c>
      <c r="Q117">
        <v>0</v>
      </c>
    </row>
    <row r="118" spans="1:17" x14ac:dyDescent="0.25">
      <c r="A118" s="6" t="s">
        <v>0</v>
      </c>
      <c r="B118" t="s">
        <v>239</v>
      </c>
      <c r="C118" t="s">
        <v>0</v>
      </c>
      <c r="D118" t="s">
        <v>240</v>
      </c>
      <c r="E118" t="s">
        <v>0</v>
      </c>
      <c r="F118" s="7">
        <f>TODAY()+119</f>
        <v>44113.52441452546</v>
      </c>
      <c r="G118" s="7">
        <f>TODAY()+125</f>
        <v>44119.52441452546</v>
      </c>
      <c r="H118" t="s">
        <v>0</v>
      </c>
      <c r="I118">
        <v>0</v>
      </c>
      <c r="J118">
        <v>40</v>
      </c>
      <c r="K118">
        <v>0</v>
      </c>
      <c r="L118">
        <v>0</v>
      </c>
      <c r="M118" t="s">
        <v>21</v>
      </c>
      <c r="N118" t="s">
        <v>22</v>
      </c>
      <c r="O118" t="s">
        <v>0</v>
      </c>
      <c r="P118">
        <v>0</v>
      </c>
      <c r="Q118">
        <v>0</v>
      </c>
    </row>
    <row r="119" spans="1:17" x14ac:dyDescent="0.25">
      <c r="A119" s="6" t="s">
        <v>0</v>
      </c>
      <c r="B119" t="s">
        <v>241</v>
      </c>
      <c r="C119" t="s">
        <v>0</v>
      </c>
      <c r="D119" t="s">
        <v>242</v>
      </c>
      <c r="E119" t="s">
        <v>0</v>
      </c>
      <c r="F119" s="7">
        <f>TODAY()+120</f>
        <v>44114.52441453704</v>
      </c>
      <c r="G119" s="7">
        <f>TODAY()+126</f>
        <v>44120.52441453704</v>
      </c>
      <c r="H119" t="s">
        <v>0</v>
      </c>
      <c r="I119">
        <v>0</v>
      </c>
      <c r="J119">
        <v>40</v>
      </c>
      <c r="K119">
        <v>0</v>
      </c>
      <c r="L119">
        <v>0</v>
      </c>
      <c r="M119" t="s">
        <v>21</v>
      </c>
      <c r="N119" t="s">
        <v>22</v>
      </c>
      <c r="O119" t="s">
        <v>0</v>
      </c>
      <c r="P119">
        <v>0</v>
      </c>
      <c r="Q119">
        <v>0</v>
      </c>
    </row>
    <row r="120" spans="1:17" x14ac:dyDescent="0.25">
      <c r="A120" s="6" t="s">
        <v>0</v>
      </c>
      <c r="B120" t="s">
        <v>243</v>
      </c>
      <c r="C120" t="s">
        <v>0</v>
      </c>
      <c r="D120" t="s">
        <v>244</v>
      </c>
      <c r="E120" t="s">
        <v>0</v>
      </c>
      <c r="F120" s="7">
        <f>TODAY()+121</f>
        <v>44115.52441453704</v>
      </c>
      <c r="G120" s="7">
        <f>TODAY()+127</f>
        <v>44121.52441453704</v>
      </c>
      <c r="H120" t="s">
        <v>0</v>
      </c>
      <c r="I120">
        <v>0</v>
      </c>
      <c r="J120">
        <v>40</v>
      </c>
      <c r="K120">
        <v>0</v>
      </c>
      <c r="L120">
        <v>0</v>
      </c>
      <c r="M120" t="s">
        <v>21</v>
      </c>
      <c r="N120" t="s">
        <v>22</v>
      </c>
      <c r="O120" t="s">
        <v>0</v>
      </c>
      <c r="P120">
        <v>0</v>
      </c>
      <c r="Q120">
        <v>0</v>
      </c>
    </row>
    <row r="121" spans="1:17" x14ac:dyDescent="0.25">
      <c r="A121" s="6" t="s">
        <v>0</v>
      </c>
      <c r="B121" t="s">
        <v>245</v>
      </c>
      <c r="C121" t="s">
        <v>0</v>
      </c>
      <c r="D121" t="s">
        <v>246</v>
      </c>
      <c r="E121" t="s">
        <v>0</v>
      </c>
      <c r="F121" s="7">
        <f>TODAY()+124</f>
        <v>44118.52441453704</v>
      </c>
      <c r="G121" s="7">
        <f>TODAY()+128</f>
        <v>44122.52441453704</v>
      </c>
      <c r="H121" t="s">
        <v>0</v>
      </c>
      <c r="I121">
        <v>0</v>
      </c>
      <c r="J121">
        <v>40</v>
      </c>
      <c r="K121">
        <v>0</v>
      </c>
      <c r="L121">
        <v>0</v>
      </c>
      <c r="M121" t="s">
        <v>21</v>
      </c>
      <c r="N121" t="s">
        <v>22</v>
      </c>
      <c r="O121" t="s">
        <v>0</v>
      </c>
      <c r="P121">
        <v>0</v>
      </c>
      <c r="Q121">
        <v>0</v>
      </c>
    </row>
    <row r="122" spans="1:17" x14ac:dyDescent="0.25">
      <c r="A122" s="6" t="s">
        <v>0</v>
      </c>
      <c r="B122" t="s">
        <v>247</v>
      </c>
      <c r="C122" t="s">
        <v>0</v>
      </c>
      <c r="D122" t="s">
        <v>248</v>
      </c>
      <c r="E122" t="s">
        <v>0</v>
      </c>
      <c r="F122" s="7">
        <f>TODAY()+124</f>
        <v>44118.52441454861</v>
      </c>
      <c r="G122" s="7">
        <f>TODAY()+128</f>
        <v>44122.52441454861</v>
      </c>
      <c r="H122" t="s">
        <v>0</v>
      </c>
      <c r="I122">
        <v>0</v>
      </c>
      <c r="J122">
        <v>40</v>
      </c>
      <c r="K122">
        <v>0</v>
      </c>
      <c r="L122">
        <v>0</v>
      </c>
      <c r="M122" t="s">
        <v>21</v>
      </c>
      <c r="N122" t="s">
        <v>22</v>
      </c>
      <c r="O122" t="s">
        <v>0</v>
      </c>
      <c r="P122">
        <v>0</v>
      </c>
      <c r="Q122">
        <v>0</v>
      </c>
    </row>
    <row r="123" spans="1:17" x14ac:dyDescent="0.25">
      <c r="A123" s="6" t="s">
        <v>0</v>
      </c>
      <c r="B123" t="s">
        <v>249</v>
      </c>
      <c r="C123" t="s">
        <v>0</v>
      </c>
      <c r="D123" t="s">
        <v>250</v>
      </c>
      <c r="E123" t="s">
        <v>0</v>
      </c>
      <c r="F123" s="7">
        <f>TODAY()+124</f>
        <v>44118.52441456019</v>
      </c>
      <c r="G123" s="7">
        <f>TODAY()+128</f>
        <v>44122.52441456019</v>
      </c>
      <c r="H123" t="s">
        <v>0</v>
      </c>
      <c r="I123">
        <v>0</v>
      </c>
      <c r="J123">
        <v>40</v>
      </c>
      <c r="K123">
        <v>0</v>
      </c>
      <c r="L123">
        <v>0</v>
      </c>
      <c r="M123" t="s">
        <v>21</v>
      </c>
      <c r="N123" t="s">
        <v>22</v>
      </c>
      <c r="O123" t="s">
        <v>0</v>
      </c>
      <c r="P123">
        <v>0</v>
      </c>
      <c r="Q123">
        <v>0</v>
      </c>
    </row>
    <row r="124" spans="1:17" x14ac:dyDescent="0.25">
      <c r="A124" s="6" t="s">
        <v>0</v>
      </c>
      <c r="B124" t="s">
        <v>251</v>
      </c>
      <c r="C124" t="s">
        <v>0</v>
      </c>
      <c r="D124" t="s">
        <v>252</v>
      </c>
      <c r="E124" t="s">
        <v>0</v>
      </c>
      <c r="F124" s="7">
        <f>TODAY()+125</f>
        <v>44119.52441456019</v>
      </c>
      <c r="G124" s="7">
        <f>TODAY()+131</f>
        <v>44125.52441457176</v>
      </c>
      <c r="H124" t="s">
        <v>0</v>
      </c>
      <c r="I124">
        <v>0</v>
      </c>
      <c r="J124">
        <v>40</v>
      </c>
      <c r="K124">
        <v>0</v>
      </c>
      <c r="L124">
        <v>0</v>
      </c>
      <c r="M124" t="s">
        <v>21</v>
      </c>
      <c r="N124" t="s">
        <v>22</v>
      </c>
      <c r="O124" t="s">
        <v>0</v>
      </c>
      <c r="P124">
        <v>0</v>
      </c>
      <c r="Q124">
        <v>0</v>
      </c>
    </row>
    <row r="125" spans="1:17" x14ac:dyDescent="0.25">
      <c r="A125" s="6" t="s">
        <v>0</v>
      </c>
      <c r="B125" t="s">
        <v>253</v>
      </c>
      <c r="C125" t="s">
        <v>0</v>
      </c>
      <c r="D125" t="s">
        <v>254</v>
      </c>
      <c r="E125" t="s">
        <v>0</v>
      </c>
      <c r="F125" s="7">
        <f>TODAY()+126</f>
        <v>44120.52441457176</v>
      </c>
      <c r="G125" s="7">
        <f>TODAY()+132</f>
        <v>44126.52441457176</v>
      </c>
      <c r="H125" t="s">
        <v>0</v>
      </c>
      <c r="I125">
        <v>0</v>
      </c>
      <c r="J125">
        <v>40</v>
      </c>
      <c r="K125">
        <v>0</v>
      </c>
      <c r="L125">
        <v>0</v>
      </c>
      <c r="M125" t="s">
        <v>21</v>
      </c>
      <c r="N125" t="s">
        <v>22</v>
      </c>
      <c r="O125" t="s">
        <v>0</v>
      </c>
      <c r="P125">
        <v>0</v>
      </c>
      <c r="Q125">
        <v>0</v>
      </c>
    </row>
    <row r="126" spans="1:17" x14ac:dyDescent="0.25">
      <c r="A126" s="6" t="s">
        <v>0</v>
      </c>
      <c r="B126" t="s">
        <v>255</v>
      </c>
      <c r="C126" t="s">
        <v>0</v>
      </c>
      <c r="D126" t="s">
        <v>47</v>
      </c>
      <c r="E126" t="s">
        <v>0</v>
      </c>
      <c r="F126" s="7">
        <f>TODAY()+127</f>
        <v>44121.524414583335</v>
      </c>
      <c r="G126" s="7">
        <f>TODAY()+133</f>
        <v>44127.524414583335</v>
      </c>
      <c r="H126" t="s">
        <v>0</v>
      </c>
      <c r="I126">
        <v>0</v>
      </c>
      <c r="J126">
        <v>40</v>
      </c>
      <c r="K126">
        <v>0</v>
      </c>
      <c r="L126">
        <v>0</v>
      </c>
      <c r="M126" t="s">
        <v>21</v>
      </c>
      <c r="N126" t="s">
        <v>22</v>
      </c>
      <c r="O126" t="s">
        <v>0</v>
      </c>
      <c r="P126">
        <v>0</v>
      </c>
      <c r="Q126">
        <v>0</v>
      </c>
    </row>
    <row r="127" spans="1:17" x14ac:dyDescent="0.25">
      <c r="A127" s="8" t="s">
        <v>0</v>
      </c>
      <c r="B127" s="9" t="s">
        <v>256</v>
      </c>
      <c r="C127" s="9" t="s">
        <v>257</v>
      </c>
      <c r="D127" s="9"/>
      <c r="E127" s="9" t="s">
        <v>0</v>
      </c>
      <c r="F127" s="10">
        <f>TODAY()+131</f>
        <v>44125.524414583335</v>
      </c>
      <c r="G127" s="10">
        <f>TODAY()+142</f>
        <v>44136.524414583335</v>
      </c>
      <c r="H127" s="9" t="s">
        <v>0</v>
      </c>
      <c r="I127" s="9">
        <v>0</v>
      </c>
      <c r="J127" s="9">
        <v>80</v>
      </c>
      <c r="K127" s="9">
        <v>0</v>
      </c>
      <c r="L127" s="9">
        <v>0</v>
      </c>
      <c r="M127" s="9" t="s">
        <v>0</v>
      </c>
      <c r="N127" s="9" t="s">
        <v>0</v>
      </c>
      <c r="O127" s="9" t="s">
        <v>0</v>
      </c>
      <c r="P127" s="9">
        <v>0</v>
      </c>
      <c r="Q127" s="9">
        <v>0</v>
      </c>
    </row>
    <row r="128" spans="1:17" x14ac:dyDescent="0.25">
      <c r="A128" s="6" t="s">
        <v>0</v>
      </c>
      <c r="B128" t="s">
        <v>258</v>
      </c>
      <c r="C128" t="s">
        <v>0</v>
      </c>
      <c r="D128" t="s">
        <v>259</v>
      </c>
      <c r="E128" t="s">
        <v>0</v>
      </c>
      <c r="F128" s="7">
        <f>TODAY()+131</f>
        <v>44125.524414583335</v>
      </c>
      <c r="G128" s="7">
        <f>TODAY()+135</f>
        <v>44129.52441459491</v>
      </c>
      <c r="H128" t="s">
        <v>0</v>
      </c>
      <c r="I128">
        <v>0</v>
      </c>
      <c r="J128">
        <v>40</v>
      </c>
      <c r="K128">
        <v>0</v>
      </c>
      <c r="L128">
        <v>0</v>
      </c>
      <c r="M128" t="s">
        <v>21</v>
      </c>
      <c r="N128" t="s">
        <v>22</v>
      </c>
      <c r="O128" t="s">
        <v>0</v>
      </c>
      <c r="P128">
        <v>0</v>
      </c>
      <c r="Q128">
        <v>0</v>
      </c>
    </row>
    <row r="129" spans="1:17" x14ac:dyDescent="0.25">
      <c r="A129" s="6" t="s">
        <v>0</v>
      </c>
      <c r="B129" t="s">
        <v>260</v>
      </c>
      <c r="C129" t="s">
        <v>0</v>
      </c>
      <c r="D129" t="s">
        <v>261</v>
      </c>
      <c r="E129" t="s">
        <v>0</v>
      </c>
      <c r="F129" s="7">
        <f>TODAY()+131</f>
        <v>44125.52441459491</v>
      </c>
      <c r="G129" s="7">
        <f>TODAY()+135</f>
        <v>44129.52441459491</v>
      </c>
      <c r="H129" t="s">
        <v>0</v>
      </c>
      <c r="I129">
        <v>0</v>
      </c>
      <c r="J129">
        <v>40</v>
      </c>
      <c r="K129">
        <v>0</v>
      </c>
      <c r="L129">
        <v>0</v>
      </c>
      <c r="M129" t="s">
        <v>21</v>
      </c>
      <c r="N129" t="s">
        <v>22</v>
      </c>
      <c r="O129" t="s">
        <v>0</v>
      </c>
      <c r="P129">
        <v>0</v>
      </c>
      <c r="Q129">
        <v>0</v>
      </c>
    </row>
    <row r="130" spans="1:17" x14ac:dyDescent="0.25">
      <c r="A130" s="6" t="s">
        <v>0</v>
      </c>
      <c r="B130" t="s">
        <v>262</v>
      </c>
      <c r="C130" t="s">
        <v>0</v>
      </c>
      <c r="D130" t="s">
        <v>263</v>
      </c>
      <c r="E130" t="s">
        <v>0</v>
      </c>
      <c r="F130" s="7">
        <f>TODAY()+131</f>
        <v>44125.52441459491</v>
      </c>
      <c r="G130" s="7">
        <f>TODAY()+135</f>
        <v>44129.52441459491</v>
      </c>
      <c r="H130" t="s">
        <v>0</v>
      </c>
      <c r="I130">
        <v>0</v>
      </c>
      <c r="J130">
        <v>40</v>
      </c>
      <c r="K130">
        <v>0</v>
      </c>
      <c r="L130">
        <v>0</v>
      </c>
      <c r="M130" t="s">
        <v>21</v>
      </c>
      <c r="N130" t="s">
        <v>22</v>
      </c>
      <c r="O130" t="s">
        <v>0</v>
      </c>
      <c r="P130">
        <v>0</v>
      </c>
      <c r="Q130">
        <v>0</v>
      </c>
    </row>
    <row r="131" spans="1:17" x14ac:dyDescent="0.25">
      <c r="A131" s="6" t="s">
        <v>0</v>
      </c>
      <c r="B131" t="s">
        <v>264</v>
      </c>
      <c r="C131" t="s">
        <v>0</v>
      </c>
      <c r="D131" t="s">
        <v>265</v>
      </c>
      <c r="E131" t="s">
        <v>0</v>
      </c>
      <c r="F131" s="7">
        <f>TODAY()+132</f>
        <v>44126.52441459491</v>
      </c>
      <c r="G131" s="7">
        <f>TODAY()+138</f>
        <v>44132.52441460648</v>
      </c>
      <c r="H131" t="s">
        <v>0</v>
      </c>
      <c r="I131">
        <v>0</v>
      </c>
      <c r="J131">
        <v>40</v>
      </c>
      <c r="K131">
        <v>0</v>
      </c>
      <c r="L131">
        <v>0</v>
      </c>
      <c r="M131" t="s">
        <v>21</v>
      </c>
      <c r="N131" t="s">
        <v>22</v>
      </c>
      <c r="O131" t="s">
        <v>0</v>
      </c>
      <c r="P131">
        <v>0</v>
      </c>
      <c r="Q131">
        <v>0</v>
      </c>
    </row>
    <row r="132" spans="1:17" x14ac:dyDescent="0.25">
      <c r="A132" s="6" t="s">
        <v>0</v>
      </c>
      <c r="B132" t="s">
        <v>266</v>
      </c>
      <c r="C132" t="s">
        <v>0</v>
      </c>
      <c r="D132" t="s">
        <v>267</v>
      </c>
      <c r="E132" t="s">
        <v>0</v>
      </c>
      <c r="F132" s="7">
        <f>TODAY()+133</f>
        <v>44127.52441460648</v>
      </c>
      <c r="G132" s="7">
        <f>TODAY()+139</f>
        <v>44133.52441460648</v>
      </c>
      <c r="H132" t="s">
        <v>0</v>
      </c>
      <c r="I132">
        <v>0</v>
      </c>
      <c r="J132">
        <v>40</v>
      </c>
      <c r="K132">
        <v>0</v>
      </c>
      <c r="L132">
        <v>0</v>
      </c>
      <c r="M132" t="s">
        <v>21</v>
      </c>
      <c r="N132" t="s">
        <v>22</v>
      </c>
      <c r="O132" t="s">
        <v>0</v>
      </c>
      <c r="P132">
        <v>0</v>
      </c>
      <c r="Q132">
        <v>0</v>
      </c>
    </row>
    <row r="133" spans="1:17" x14ac:dyDescent="0.25">
      <c r="A133" s="6" t="s">
        <v>0</v>
      </c>
      <c r="B133" t="s">
        <v>268</v>
      </c>
      <c r="C133" t="s">
        <v>0</v>
      </c>
      <c r="D133" t="s">
        <v>269</v>
      </c>
      <c r="E133" t="s">
        <v>0</v>
      </c>
      <c r="F133" s="7">
        <f>TODAY()+134</f>
        <v>44128.52441460648</v>
      </c>
      <c r="G133" s="7">
        <f>TODAY()+140</f>
        <v>44134.52441460648</v>
      </c>
      <c r="H133" t="s">
        <v>0</v>
      </c>
      <c r="I133">
        <v>0</v>
      </c>
      <c r="J133">
        <v>40</v>
      </c>
      <c r="K133">
        <v>0</v>
      </c>
      <c r="L133">
        <v>0</v>
      </c>
      <c r="M133" t="s">
        <v>21</v>
      </c>
      <c r="N133" t="s">
        <v>22</v>
      </c>
      <c r="O133" t="s">
        <v>0</v>
      </c>
      <c r="P133">
        <v>0</v>
      </c>
      <c r="Q133">
        <v>0</v>
      </c>
    </row>
    <row r="134" spans="1:17" x14ac:dyDescent="0.25">
      <c r="A134" s="6" t="s">
        <v>0</v>
      </c>
      <c r="B134" t="s">
        <v>270</v>
      </c>
      <c r="C134" t="s">
        <v>0</v>
      </c>
      <c r="D134" t="s">
        <v>271</v>
      </c>
      <c r="E134" t="s">
        <v>0</v>
      </c>
      <c r="F134" s="7">
        <f>TODAY()+135</f>
        <v>44129.52441460648</v>
      </c>
      <c r="G134" s="7">
        <f>TODAY()+141</f>
        <v>44135.524414618056</v>
      </c>
      <c r="H134" t="s">
        <v>0</v>
      </c>
      <c r="I134">
        <v>0</v>
      </c>
      <c r="J134">
        <v>40</v>
      </c>
      <c r="K134">
        <v>0</v>
      </c>
      <c r="L134">
        <v>0</v>
      </c>
      <c r="M134" t="s">
        <v>21</v>
      </c>
      <c r="N134" t="s">
        <v>22</v>
      </c>
      <c r="O134" t="s">
        <v>0</v>
      </c>
      <c r="P134">
        <v>0</v>
      </c>
      <c r="Q134">
        <v>0</v>
      </c>
    </row>
    <row r="135" spans="1:17" x14ac:dyDescent="0.25">
      <c r="A135" s="6" t="s">
        <v>0</v>
      </c>
      <c r="B135" t="s">
        <v>272</v>
      </c>
      <c r="C135" t="s">
        <v>0</v>
      </c>
      <c r="D135" t="s">
        <v>273</v>
      </c>
      <c r="E135" t="s">
        <v>0</v>
      </c>
      <c r="F135" s="7">
        <f>TODAY()+138</f>
        <v>44132.524414618056</v>
      </c>
      <c r="G135" s="7">
        <f>TODAY()+142</f>
        <v>44136.524414618056</v>
      </c>
      <c r="H135" t="s">
        <v>0</v>
      </c>
      <c r="I135">
        <v>0</v>
      </c>
      <c r="J135">
        <v>40</v>
      </c>
      <c r="K135">
        <v>0</v>
      </c>
      <c r="L135">
        <v>0</v>
      </c>
      <c r="M135" t="s">
        <v>21</v>
      </c>
      <c r="N135" t="s">
        <v>22</v>
      </c>
      <c r="O135" t="s">
        <v>0</v>
      </c>
      <c r="P135">
        <v>0</v>
      </c>
      <c r="Q135">
        <v>0</v>
      </c>
    </row>
    <row r="136" spans="1:17" x14ac:dyDescent="0.25">
      <c r="A136" s="6" t="s">
        <v>0</v>
      </c>
      <c r="B136" t="s">
        <v>274</v>
      </c>
      <c r="C136" t="s">
        <v>0</v>
      </c>
      <c r="D136" t="s">
        <v>275</v>
      </c>
      <c r="E136" t="s">
        <v>0</v>
      </c>
      <c r="F136" s="7">
        <f>TODAY()+138</f>
        <v>44132.524414618056</v>
      </c>
      <c r="G136" s="7">
        <f>TODAY()+142</f>
        <v>44136.524414618056</v>
      </c>
      <c r="H136" t="s">
        <v>0</v>
      </c>
      <c r="I136">
        <v>0</v>
      </c>
      <c r="J136">
        <v>40</v>
      </c>
      <c r="K136">
        <v>0</v>
      </c>
      <c r="L136">
        <v>0</v>
      </c>
      <c r="M136" t="s">
        <v>21</v>
      </c>
      <c r="N136" t="s">
        <v>22</v>
      </c>
      <c r="O136" t="s">
        <v>0</v>
      </c>
      <c r="P136">
        <v>0</v>
      </c>
      <c r="Q136">
        <v>0</v>
      </c>
    </row>
    <row r="137" spans="1:17" x14ac:dyDescent="0.25">
      <c r="A137" s="6" t="s">
        <v>0</v>
      </c>
      <c r="B137" t="s">
        <v>276</v>
      </c>
      <c r="C137" t="s">
        <v>0</v>
      </c>
      <c r="D137" t="s">
        <v>47</v>
      </c>
      <c r="E137" t="s">
        <v>0</v>
      </c>
      <c r="F137" s="7">
        <f>TODAY()+138</f>
        <v>44132.52441462963</v>
      </c>
      <c r="G137" s="7">
        <f>TODAY()+142</f>
        <v>44136.52441462963</v>
      </c>
      <c r="H137" t="s">
        <v>0</v>
      </c>
      <c r="I137">
        <v>0</v>
      </c>
      <c r="J137">
        <v>40</v>
      </c>
      <c r="K137">
        <v>0</v>
      </c>
      <c r="L137">
        <v>0</v>
      </c>
      <c r="M137" t="s">
        <v>21</v>
      </c>
      <c r="N137" t="s">
        <v>22</v>
      </c>
      <c r="O137" t="s">
        <v>0</v>
      </c>
      <c r="P137">
        <v>0</v>
      </c>
      <c r="Q137">
        <v>0</v>
      </c>
    </row>
    <row r="138" spans="1:17" x14ac:dyDescent="0.25">
      <c r="A138" s="8" t="s">
        <v>0</v>
      </c>
      <c r="B138" s="9" t="s">
        <v>277</v>
      </c>
      <c r="C138" s="9" t="s">
        <v>278</v>
      </c>
      <c r="D138" s="9"/>
      <c r="E138" s="9" t="s">
        <v>0</v>
      </c>
      <c r="F138" s="10">
        <f>TODAY()+140</f>
        <v>44134.52441462963</v>
      </c>
      <c r="G138" s="10">
        <f>TODAY()+154</f>
        <v>44148.52441462963</v>
      </c>
      <c r="H138" s="9" t="s">
        <v>0</v>
      </c>
      <c r="I138" s="9">
        <v>0</v>
      </c>
      <c r="J138" s="9">
        <v>88</v>
      </c>
      <c r="K138" s="9">
        <v>0</v>
      </c>
      <c r="L138" s="9">
        <v>0</v>
      </c>
      <c r="M138" s="9" t="s">
        <v>0</v>
      </c>
      <c r="N138" s="9" t="s">
        <v>0</v>
      </c>
      <c r="O138" s="9" t="s">
        <v>0</v>
      </c>
      <c r="P138" s="9">
        <v>0</v>
      </c>
      <c r="Q138" s="9">
        <v>0</v>
      </c>
    </row>
    <row r="139" spans="1:17" x14ac:dyDescent="0.25">
      <c r="A139" s="6" t="s">
        <v>0</v>
      </c>
      <c r="B139" t="s">
        <v>279</v>
      </c>
      <c r="C139" t="s">
        <v>0</v>
      </c>
      <c r="D139" t="s">
        <v>280</v>
      </c>
      <c r="E139" t="s">
        <v>0</v>
      </c>
      <c r="F139" s="7">
        <f>TODAY()+140</f>
        <v>44134.52441462963</v>
      </c>
      <c r="G139" s="7">
        <f>TODAY()+146</f>
        <v>44140.52441462963</v>
      </c>
      <c r="H139" t="s">
        <v>0</v>
      </c>
      <c r="I139">
        <v>0</v>
      </c>
      <c r="J139">
        <v>40</v>
      </c>
      <c r="K139">
        <v>0</v>
      </c>
      <c r="L139">
        <v>0</v>
      </c>
      <c r="M139" t="s">
        <v>21</v>
      </c>
      <c r="N139" t="s">
        <v>22</v>
      </c>
      <c r="O139" t="s">
        <v>0</v>
      </c>
      <c r="P139">
        <v>0</v>
      </c>
      <c r="Q139">
        <v>0</v>
      </c>
    </row>
    <row r="140" spans="1:17" x14ac:dyDescent="0.25">
      <c r="A140" s="6" t="s">
        <v>0</v>
      </c>
      <c r="B140" t="s">
        <v>281</v>
      </c>
      <c r="C140" t="s">
        <v>0</v>
      </c>
      <c r="D140" t="s">
        <v>282</v>
      </c>
      <c r="E140" t="s">
        <v>0</v>
      </c>
      <c r="F140" s="7">
        <f>TODAY()+141</f>
        <v>44135.52441462963</v>
      </c>
      <c r="G140" s="7">
        <f>TODAY()+147</f>
        <v>44141.5244146412</v>
      </c>
      <c r="H140" t="s">
        <v>0</v>
      </c>
      <c r="I140">
        <v>0</v>
      </c>
      <c r="J140">
        <v>40</v>
      </c>
      <c r="K140">
        <v>0</v>
      </c>
      <c r="L140">
        <v>0</v>
      </c>
      <c r="M140" t="s">
        <v>21</v>
      </c>
      <c r="N140" t="s">
        <v>22</v>
      </c>
      <c r="O140" t="s">
        <v>0</v>
      </c>
      <c r="P140">
        <v>0</v>
      </c>
      <c r="Q140">
        <v>0</v>
      </c>
    </row>
    <row r="141" spans="1:17" x14ac:dyDescent="0.25">
      <c r="A141" s="6" t="s">
        <v>0</v>
      </c>
      <c r="B141" t="s">
        <v>283</v>
      </c>
      <c r="C141" t="s">
        <v>0</v>
      </c>
      <c r="D141" t="s">
        <v>284</v>
      </c>
      <c r="E141" t="s">
        <v>0</v>
      </c>
      <c r="F141" s="7">
        <f>TODAY()+142</f>
        <v>44136.5244146412</v>
      </c>
      <c r="G141" s="7">
        <f>TODAY()+148</f>
        <v>44142.5244146412</v>
      </c>
      <c r="H141" t="s">
        <v>0</v>
      </c>
      <c r="I141">
        <v>0</v>
      </c>
      <c r="J141">
        <v>40</v>
      </c>
      <c r="K141">
        <v>0</v>
      </c>
      <c r="L141">
        <v>0</v>
      </c>
      <c r="M141" t="s">
        <v>21</v>
      </c>
      <c r="N141" t="s">
        <v>22</v>
      </c>
      <c r="O141" t="s">
        <v>0</v>
      </c>
      <c r="P141">
        <v>0</v>
      </c>
      <c r="Q141">
        <v>0</v>
      </c>
    </row>
    <row r="142" spans="1:17" x14ac:dyDescent="0.25">
      <c r="A142" s="6" t="s">
        <v>0</v>
      </c>
      <c r="B142" t="s">
        <v>285</v>
      </c>
      <c r="C142" t="s">
        <v>0</v>
      </c>
      <c r="D142" t="s">
        <v>286</v>
      </c>
      <c r="E142" t="s">
        <v>0</v>
      </c>
      <c r="F142" s="7">
        <f>TODAY()+145</f>
        <v>44139.5244146412</v>
      </c>
      <c r="G142" s="7">
        <f>TODAY()+149</f>
        <v>44143.5244146412</v>
      </c>
      <c r="H142" t="s">
        <v>0</v>
      </c>
      <c r="I142">
        <v>0</v>
      </c>
      <c r="J142">
        <v>40</v>
      </c>
      <c r="K142">
        <v>0</v>
      </c>
      <c r="L142">
        <v>0</v>
      </c>
      <c r="M142" t="s">
        <v>21</v>
      </c>
      <c r="N142" t="s">
        <v>22</v>
      </c>
      <c r="O142" t="s">
        <v>0</v>
      </c>
      <c r="P142">
        <v>0</v>
      </c>
      <c r="Q142">
        <v>0</v>
      </c>
    </row>
    <row r="143" spans="1:17" x14ac:dyDescent="0.25">
      <c r="A143" s="6" t="s">
        <v>0</v>
      </c>
      <c r="B143" t="s">
        <v>287</v>
      </c>
      <c r="C143" t="s">
        <v>0</v>
      </c>
      <c r="D143" t="s">
        <v>288</v>
      </c>
      <c r="E143" t="s">
        <v>0</v>
      </c>
      <c r="F143" s="7">
        <f>TODAY()+145</f>
        <v>44139.5244146412</v>
      </c>
      <c r="G143" s="7">
        <f>TODAY()+149</f>
        <v>44143.52441465278</v>
      </c>
      <c r="H143" t="s">
        <v>0</v>
      </c>
      <c r="I143">
        <v>0</v>
      </c>
      <c r="J143">
        <v>40</v>
      </c>
      <c r="K143">
        <v>0</v>
      </c>
      <c r="L143">
        <v>0</v>
      </c>
      <c r="M143" t="s">
        <v>21</v>
      </c>
      <c r="N143" t="s">
        <v>22</v>
      </c>
      <c r="O143" t="s">
        <v>0</v>
      </c>
      <c r="P143">
        <v>0</v>
      </c>
      <c r="Q143">
        <v>0</v>
      </c>
    </row>
    <row r="144" spans="1:17" x14ac:dyDescent="0.25">
      <c r="A144" s="6" t="s">
        <v>0</v>
      </c>
      <c r="B144" t="s">
        <v>289</v>
      </c>
      <c r="C144" t="s">
        <v>0</v>
      </c>
      <c r="D144" t="s">
        <v>290</v>
      </c>
      <c r="E144" t="s">
        <v>0</v>
      </c>
      <c r="F144" s="7">
        <f>TODAY()+145</f>
        <v>44139.52441465278</v>
      </c>
      <c r="G144" s="7">
        <f>TODAY()+149</f>
        <v>44143.52441465278</v>
      </c>
      <c r="H144" t="s">
        <v>0</v>
      </c>
      <c r="I144">
        <v>0</v>
      </c>
      <c r="J144">
        <v>40</v>
      </c>
      <c r="K144">
        <v>0</v>
      </c>
      <c r="L144">
        <v>0</v>
      </c>
      <c r="M144" t="s">
        <v>21</v>
      </c>
      <c r="N144" t="s">
        <v>22</v>
      </c>
      <c r="O144" t="s">
        <v>0</v>
      </c>
      <c r="P144">
        <v>0</v>
      </c>
      <c r="Q144">
        <v>0</v>
      </c>
    </row>
    <row r="145" spans="1:17" x14ac:dyDescent="0.25">
      <c r="A145" s="6" t="s">
        <v>0</v>
      </c>
      <c r="B145" t="s">
        <v>291</v>
      </c>
      <c r="C145" t="s">
        <v>0</v>
      </c>
      <c r="D145" t="s">
        <v>292</v>
      </c>
      <c r="E145" t="s">
        <v>0</v>
      </c>
      <c r="F145" s="7">
        <f>TODAY()+146</f>
        <v>44140.52441465278</v>
      </c>
      <c r="G145" s="7">
        <f>TODAY()+152</f>
        <v>44146.52441466435</v>
      </c>
      <c r="H145" t="s">
        <v>0</v>
      </c>
      <c r="I145">
        <v>0</v>
      </c>
      <c r="J145">
        <v>40</v>
      </c>
      <c r="K145">
        <v>0</v>
      </c>
      <c r="L145">
        <v>0</v>
      </c>
      <c r="M145" t="s">
        <v>21</v>
      </c>
      <c r="N145" t="s">
        <v>22</v>
      </c>
      <c r="O145" t="s">
        <v>0</v>
      </c>
      <c r="P145">
        <v>0</v>
      </c>
      <c r="Q145">
        <v>0</v>
      </c>
    </row>
    <row r="146" spans="1:17" x14ac:dyDescent="0.25">
      <c r="A146" s="6" t="s">
        <v>0</v>
      </c>
      <c r="B146" t="s">
        <v>293</v>
      </c>
      <c r="C146" t="s">
        <v>0</v>
      </c>
      <c r="D146" t="s">
        <v>294</v>
      </c>
      <c r="E146" t="s">
        <v>0</v>
      </c>
      <c r="F146" s="7">
        <f>TODAY()+147</f>
        <v>44141.52441466435</v>
      </c>
      <c r="G146" s="7">
        <f>TODAY()+153</f>
        <v>44147.52441466435</v>
      </c>
      <c r="H146" t="s">
        <v>0</v>
      </c>
      <c r="I146">
        <v>0</v>
      </c>
      <c r="J146">
        <v>40</v>
      </c>
      <c r="K146">
        <v>0</v>
      </c>
      <c r="L146">
        <v>0</v>
      </c>
      <c r="M146" t="s">
        <v>21</v>
      </c>
      <c r="N146" t="s">
        <v>22</v>
      </c>
      <c r="O146" t="s">
        <v>0</v>
      </c>
      <c r="P146">
        <v>0</v>
      </c>
      <c r="Q146">
        <v>0</v>
      </c>
    </row>
    <row r="147" spans="1:17" x14ac:dyDescent="0.25">
      <c r="A147" s="6" t="s">
        <v>0</v>
      </c>
      <c r="B147" t="s">
        <v>295</v>
      </c>
      <c r="C147" t="s">
        <v>0</v>
      </c>
      <c r="D147" t="s">
        <v>47</v>
      </c>
      <c r="E147" t="s">
        <v>0</v>
      </c>
      <c r="F147" s="7">
        <f>TODAY()+148</f>
        <v>44142.52441467592</v>
      </c>
      <c r="G147" s="7">
        <f>TODAY()+154</f>
        <v>44148.52441467592</v>
      </c>
      <c r="H147" t="s">
        <v>0</v>
      </c>
      <c r="I147">
        <v>0</v>
      </c>
      <c r="J147">
        <v>40</v>
      </c>
      <c r="K147">
        <v>0</v>
      </c>
      <c r="L147">
        <v>0</v>
      </c>
      <c r="M147" t="s">
        <v>21</v>
      </c>
      <c r="N147" t="s">
        <v>22</v>
      </c>
      <c r="O147" t="s">
        <v>0</v>
      </c>
      <c r="P147">
        <v>0</v>
      </c>
      <c r="Q147">
        <v>0</v>
      </c>
    </row>
    <row r="148" spans="1:17" x14ac:dyDescent="0.25">
      <c r="A148" s="8" t="s">
        <v>0</v>
      </c>
      <c r="B148" s="9" t="s">
        <v>296</v>
      </c>
      <c r="C148" s="9" t="s">
        <v>297</v>
      </c>
      <c r="D148" s="9"/>
      <c r="E148" s="9" t="s">
        <v>0</v>
      </c>
      <c r="F148" s="10">
        <f>TODAY()+152</f>
        <v>44146.52441467592</v>
      </c>
      <c r="G148" s="10">
        <f>TODAY()+169</f>
        <v>44163.524414687505</v>
      </c>
      <c r="H148" s="9" t="s">
        <v>0</v>
      </c>
      <c r="I148" s="9">
        <v>0</v>
      </c>
      <c r="J148" s="9">
        <v>112</v>
      </c>
      <c r="K148" s="9">
        <v>0</v>
      </c>
      <c r="L148" s="9">
        <v>0</v>
      </c>
      <c r="M148" s="9" t="s">
        <v>0</v>
      </c>
      <c r="N148" s="9" t="s">
        <v>0</v>
      </c>
      <c r="O148" s="9" t="s">
        <v>0</v>
      </c>
      <c r="P148" s="9">
        <v>0</v>
      </c>
      <c r="Q148" s="9">
        <v>0</v>
      </c>
    </row>
    <row r="149" spans="1:17" x14ac:dyDescent="0.25">
      <c r="A149" s="6" t="s">
        <v>0</v>
      </c>
      <c r="B149" t="s">
        <v>298</v>
      </c>
      <c r="C149" t="s">
        <v>0</v>
      </c>
      <c r="D149" t="s">
        <v>299</v>
      </c>
      <c r="E149" t="s">
        <v>0</v>
      </c>
      <c r="F149" s="7">
        <f>TODAY()+152</f>
        <v>44146.52441469907</v>
      </c>
      <c r="G149" s="7">
        <f>TODAY()+156</f>
        <v>44150.52441469907</v>
      </c>
      <c r="H149" t="s">
        <v>0</v>
      </c>
      <c r="I149">
        <v>0</v>
      </c>
      <c r="J149">
        <v>40</v>
      </c>
      <c r="K149">
        <v>0</v>
      </c>
      <c r="L149">
        <v>0</v>
      </c>
      <c r="M149" t="s">
        <v>21</v>
      </c>
      <c r="N149" t="s">
        <v>22</v>
      </c>
      <c r="O149" t="s">
        <v>0</v>
      </c>
      <c r="P149">
        <v>0</v>
      </c>
      <c r="Q149">
        <v>0</v>
      </c>
    </row>
    <row r="150" spans="1:17" x14ac:dyDescent="0.25">
      <c r="A150" s="6" t="s">
        <v>0</v>
      </c>
      <c r="B150" t="s">
        <v>300</v>
      </c>
      <c r="C150" t="s">
        <v>0</v>
      </c>
      <c r="D150" t="s">
        <v>301</v>
      </c>
      <c r="E150" t="s">
        <v>0</v>
      </c>
      <c r="F150" s="7">
        <f>TODAY()+152</f>
        <v>44146.52441469907</v>
      </c>
      <c r="G150" s="7">
        <f>TODAY()+156</f>
        <v>44150.52441471065</v>
      </c>
      <c r="H150" t="s">
        <v>0</v>
      </c>
      <c r="I150">
        <v>0</v>
      </c>
      <c r="J150">
        <v>40</v>
      </c>
      <c r="K150">
        <v>0</v>
      </c>
      <c r="L150">
        <v>0</v>
      </c>
      <c r="M150" t="s">
        <v>21</v>
      </c>
      <c r="N150" t="s">
        <v>22</v>
      </c>
      <c r="O150" t="s">
        <v>0</v>
      </c>
      <c r="P150">
        <v>0</v>
      </c>
      <c r="Q150">
        <v>0</v>
      </c>
    </row>
    <row r="151" spans="1:17" x14ac:dyDescent="0.25">
      <c r="A151" s="6" t="s">
        <v>0</v>
      </c>
      <c r="B151" t="s">
        <v>302</v>
      </c>
      <c r="C151" t="s">
        <v>0</v>
      </c>
      <c r="D151" t="s">
        <v>303</v>
      </c>
      <c r="E151" t="s">
        <v>0</v>
      </c>
      <c r="F151" s="7">
        <f>TODAY()+152</f>
        <v>44146.52441471065</v>
      </c>
      <c r="G151" s="7">
        <f>TODAY()+156</f>
        <v>44150.52441471065</v>
      </c>
      <c r="H151" t="s">
        <v>0</v>
      </c>
      <c r="I151">
        <v>0</v>
      </c>
      <c r="J151">
        <v>40</v>
      </c>
      <c r="K151">
        <v>0</v>
      </c>
      <c r="L151">
        <v>0</v>
      </c>
      <c r="M151" t="s">
        <v>21</v>
      </c>
      <c r="N151" t="s">
        <v>22</v>
      </c>
      <c r="O151" t="s">
        <v>0</v>
      </c>
      <c r="P151">
        <v>0</v>
      </c>
      <c r="Q151">
        <v>0</v>
      </c>
    </row>
    <row r="152" spans="1:17" x14ac:dyDescent="0.25">
      <c r="A152" s="6" t="s">
        <v>0</v>
      </c>
      <c r="B152" t="s">
        <v>304</v>
      </c>
      <c r="C152" t="s">
        <v>0</v>
      </c>
      <c r="D152" t="s">
        <v>305</v>
      </c>
      <c r="E152" t="s">
        <v>0</v>
      </c>
      <c r="F152" s="7">
        <f>TODAY()+153</f>
        <v>44147.52441471065</v>
      </c>
      <c r="G152" s="7">
        <f>TODAY()+159</f>
        <v>44153.524414722226</v>
      </c>
      <c r="H152" t="s">
        <v>0</v>
      </c>
      <c r="I152">
        <v>0</v>
      </c>
      <c r="J152">
        <v>40</v>
      </c>
      <c r="K152">
        <v>0</v>
      </c>
      <c r="L152">
        <v>0</v>
      </c>
      <c r="M152" t="s">
        <v>21</v>
      </c>
      <c r="N152" t="s">
        <v>22</v>
      </c>
      <c r="O152" t="s">
        <v>0</v>
      </c>
      <c r="P152">
        <v>0</v>
      </c>
      <c r="Q152">
        <v>0</v>
      </c>
    </row>
    <row r="153" spans="1:17" x14ac:dyDescent="0.25">
      <c r="A153" s="6" t="s">
        <v>0</v>
      </c>
      <c r="B153" t="s">
        <v>306</v>
      </c>
      <c r="C153" t="s">
        <v>0</v>
      </c>
      <c r="D153" t="s">
        <v>307</v>
      </c>
      <c r="E153" t="s">
        <v>0</v>
      </c>
      <c r="F153" s="7">
        <f>TODAY()+154</f>
        <v>44148.524414722226</v>
      </c>
      <c r="G153" s="7">
        <f>TODAY()+160</f>
        <v>44154.524414722226</v>
      </c>
      <c r="H153" t="s">
        <v>0</v>
      </c>
      <c r="I153">
        <v>0</v>
      </c>
      <c r="J153">
        <v>40</v>
      </c>
      <c r="K153">
        <v>0</v>
      </c>
      <c r="L153">
        <v>0</v>
      </c>
      <c r="M153" t="s">
        <v>21</v>
      </c>
      <c r="N153" t="s">
        <v>22</v>
      </c>
      <c r="O153" t="s">
        <v>0</v>
      </c>
      <c r="P153">
        <v>0</v>
      </c>
      <c r="Q153">
        <v>0</v>
      </c>
    </row>
    <row r="154" spans="1:17" x14ac:dyDescent="0.25">
      <c r="A154" s="6" t="s">
        <v>0</v>
      </c>
      <c r="B154" t="s">
        <v>308</v>
      </c>
      <c r="C154" t="s">
        <v>0</v>
      </c>
      <c r="D154" t="s">
        <v>309</v>
      </c>
      <c r="E154" t="s">
        <v>0</v>
      </c>
      <c r="F154" s="7">
        <f>TODAY()+155</f>
        <v>44149.524414722226</v>
      </c>
      <c r="G154" s="7">
        <f>TODAY()+161</f>
        <v>44155.524414733794</v>
      </c>
      <c r="H154" t="s">
        <v>0</v>
      </c>
      <c r="I154">
        <v>0</v>
      </c>
      <c r="J154">
        <v>40</v>
      </c>
      <c r="K154">
        <v>0</v>
      </c>
      <c r="L154">
        <v>0</v>
      </c>
      <c r="M154" t="s">
        <v>21</v>
      </c>
      <c r="N154" t="s">
        <v>22</v>
      </c>
      <c r="O154" t="s">
        <v>0</v>
      </c>
      <c r="P154">
        <v>0</v>
      </c>
      <c r="Q154">
        <v>0</v>
      </c>
    </row>
    <row r="155" spans="1:17" x14ac:dyDescent="0.25">
      <c r="A155" s="6" t="s">
        <v>0</v>
      </c>
      <c r="B155" t="s">
        <v>310</v>
      </c>
      <c r="C155" t="s">
        <v>0</v>
      </c>
      <c r="D155" t="s">
        <v>311</v>
      </c>
      <c r="E155" t="s">
        <v>0</v>
      </c>
      <c r="F155" s="7">
        <f>TODAY()+156</f>
        <v>44150.524414733794</v>
      </c>
      <c r="G155" s="7">
        <f>TODAY()+162</f>
        <v>44156.52441474537</v>
      </c>
      <c r="H155" t="s">
        <v>0</v>
      </c>
      <c r="I155">
        <v>0</v>
      </c>
      <c r="J155">
        <v>40</v>
      </c>
      <c r="K155">
        <v>0</v>
      </c>
      <c r="L155">
        <v>0</v>
      </c>
      <c r="M155" t="s">
        <v>21</v>
      </c>
      <c r="N155" t="s">
        <v>22</v>
      </c>
      <c r="O155" t="s">
        <v>0</v>
      </c>
      <c r="P155">
        <v>0</v>
      </c>
      <c r="Q155">
        <v>0</v>
      </c>
    </row>
    <row r="156" spans="1:17" x14ac:dyDescent="0.25">
      <c r="A156" s="6" t="s">
        <v>0</v>
      </c>
      <c r="B156" t="s">
        <v>312</v>
      </c>
      <c r="C156" t="s">
        <v>0</v>
      </c>
      <c r="D156" t="s">
        <v>313</v>
      </c>
      <c r="E156" t="s">
        <v>0</v>
      </c>
      <c r="F156" s="7">
        <f>TODAY()+159</f>
        <v>44153.52441474537</v>
      </c>
      <c r="G156" s="7">
        <f>TODAY()+163</f>
        <v>44157.52441475695</v>
      </c>
      <c r="H156" t="s">
        <v>0</v>
      </c>
      <c r="I156">
        <v>0</v>
      </c>
      <c r="J156">
        <v>40</v>
      </c>
      <c r="K156">
        <v>0</v>
      </c>
      <c r="L156">
        <v>0</v>
      </c>
      <c r="M156" t="s">
        <v>21</v>
      </c>
      <c r="N156" t="s">
        <v>22</v>
      </c>
      <c r="O156" t="s">
        <v>0</v>
      </c>
      <c r="P156">
        <v>0</v>
      </c>
      <c r="Q156">
        <v>0</v>
      </c>
    </row>
    <row r="157" spans="1:17" x14ac:dyDescent="0.25">
      <c r="A157" s="6" t="s">
        <v>0</v>
      </c>
      <c r="B157" t="s">
        <v>314</v>
      </c>
      <c r="C157" t="s">
        <v>0</v>
      </c>
      <c r="D157" t="s">
        <v>315</v>
      </c>
      <c r="E157" t="s">
        <v>0</v>
      </c>
      <c r="F157" s="7">
        <f>TODAY()+159</f>
        <v>44153.52441475695</v>
      </c>
      <c r="G157" s="7">
        <f>TODAY()+163</f>
        <v>44157.52441475695</v>
      </c>
      <c r="H157" t="s">
        <v>0</v>
      </c>
      <c r="I157">
        <v>0</v>
      </c>
      <c r="J157">
        <v>40</v>
      </c>
      <c r="K157">
        <v>0</v>
      </c>
      <c r="L157">
        <v>0</v>
      </c>
      <c r="M157" t="s">
        <v>21</v>
      </c>
      <c r="N157" t="s">
        <v>22</v>
      </c>
      <c r="O157" t="s">
        <v>0</v>
      </c>
      <c r="P157">
        <v>0</v>
      </c>
      <c r="Q157">
        <v>0</v>
      </c>
    </row>
    <row r="158" spans="1:17" x14ac:dyDescent="0.25">
      <c r="A158" s="6" t="s">
        <v>0</v>
      </c>
      <c r="B158" t="s">
        <v>316</v>
      </c>
      <c r="C158" t="s">
        <v>0</v>
      </c>
      <c r="D158" t="s">
        <v>317</v>
      </c>
      <c r="E158" t="s">
        <v>0</v>
      </c>
      <c r="F158" s="7">
        <f>TODAY()+159</f>
        <v>44153.524414768515</v>
      </c>
      <c r="G158" s="7">
        <f>TODAY()+163</f>
        <v>44157.524414768515</v>
      </c>
      <c r="H158" t="s">
        <v>0</v>
      </c>
      <c r="I158">
        <v>0</v>
      </c>
      <c r="J158">
        <v>40</v>
      </c>
      <c r="K158">
        <v>0</v>
      </c>
      <c r="L158">
        <v>0</v>
      </c>
      <c r="M158" t="s">
        <v>21</v>
      </c>
      <c r="N158" t="s">
        <v>22</v>
      </c>
      <c r="O158" t="s">
        <v>0</v>
      </c>
      <c r="P158">
        <v>0</v>
      </c>
      <c r="Q158">
        <v>0</v>
      </c>
    </row>
    <row r="159" spans="1:17" x14ac:dyDescent="0.25">
      <c r="A159" s="6" t="s">
        <v>0</v>
      </c>
      <c r="B159" t="s">
        <v>318</v>
      </c>
      <c r="C159" t="s">
        <v>0</v>
      </c>
      <c r="D159" t="s">
        <v>319</v>
      </c>
      <c r="E159" t="s">
        <v>0</v>
      </c>
      <c r="F159" s="7">
        <f>TODAY()+160</f>
        <v>44154.524414768515</v>
      </c>
      <c r="G159" s="7">
        <f>TODAY()+166</f>
        <v>44160.524414768515</v>
      </c>
      <c r="H159" t="s">
        <v>0</v>
      </c>
      <c r="I159">
        <v>0</v>
      </c>
      <c r="J159">
        <v>40</v>
      </c>
      <c r="K159">
        <v>0</v>
      </c>
      <c r="L159">
        <v>0</v>
      </c>
      <c r="M159" t="s">
        <v>21</v>
      </c>
      <c r="N159" t="s">
        <v>22</v>
      </c>
      <c r="O159" t="s">
        <v>0</v>
      </c>
      <c r="P159">
        <v>0</v>
      </c>
      <c r="Q159">
        <v>0</v>
      </c>
    </row>
    <row r="160" spans="1:17" x14ac:dyDescent="0.25">
      <c r="A160" s="6" t="s">
        <v>0</v>
      </c>
      <c r="B160" t="s">
        <v>320</v>
      </c>
      <c r="C160" t="s">
        <v>0</v>
      </c>
      <c r="D160" t="s">
        <v>321</v>
      </c>
      <c r="E160" t="s">
        <v>0</v>
      </c>
      <c r="F160" s="7">
        <f>TODAY()+161</f>
        <v>44155.52441478009</v>
      </c>
      <c r="G160" s="7">
        <f>TODAY()+167</f>
        <v>44161.52441478009</v>
      </c>
      <c r="H160" t="s">
        <v>0</v>
      </c>
      <c r="I160">
        <v>0</v>
      </c>
      <c r="J160">
        <v>40</v>
      </c>
      <c r="K160">
        <v>0</v>
      </c>
      <c r="L160">
        <v>0</v>
      </c>
      <c r="M160" t="s">
        <v>21</v>
      </c>
      <c r="N160" t="s">
        <v>22</v>
      </c>
      <c r="O160" t="s">
        <v>0</v>
      </c>
      <c r="P160">
        <v>0</v>
      </c>
      <c r="Q160">
        <v>0</v>
      </c>
    </row>
    <row r="161" spans="1:17" x14ac:dyDescent="0.25">
      <c r="A161" s="6" t="s">
        <v>0</v>
      </c>
      <c r="B161" t="s">
        <v>322</v>
      </c>
      <c r="C161" t="s">
        <v>0</v>
      </c>
      <c r="D161" t="s">
        <v>323</v>
      </c>
      <c r="E161" t="s">
        <v>0</v>
      </c>
      <c r="F161" s="7">
        <f>TODAY()+162</f>
        <v>44156.52441478009</v>
      </c>
      <c r="G161" s="7">
        <f>TODAY()+168</f>
        <v>44162.52441478009</v>
      </c>
      <c r="H161" t="s">
        <v>0</v>
      </c>
      <c r="I161">
        <v>0</v>
      </c>
      <c r="J161">
        <v>40</v>
      </c>
      <c r="K161">
        <v>0</v>
      </c>
      <c r="L161">
        <v>0</v>
      </c>
      <c r="M161" t="s">
        <v>21</v>
      </c>
      <c r="N161" t="s">
        <v>22</v>
      </c>
      <c r="O161" t="s">
        <v>0</v>
      </c>
      <c r="P161">
        <v>0</v>
      </c>
      <c r="Q161">
        <v>0</v>
      </c>
    </row>
    <row r="162" spans="1:17" x14ac:dyDescent="0.25">
      <c r="A162" s="6" t="s">
        <v>0</v>
      </c>
      <c r="B162" t="s">
        <v>324</v>
      </c>
      <c r="C162" t="s">
        <v>0</v>
      </c>
      <c r="D162" t="s">
        <v>47</v>
      </c>
      <c r="E162" t="s">
        <v>0</v>
      </c>
      <c r="F162" s="7">
        <f>TODAY()+163</f>
        <v>44157.52441478009</v>
      </c>
      <c r="G162" s="7">
        <f>TODAY()+169</f>
        <v>44163.52441478009</v>
      </c>
      <c r="H162" t="s">
        <v>0</v>
      </c>
      <c r="I162">
        <v>0</v>
      </c>
      <c r="J162">
        <v>40</v>
      </c>
      <c r="K162">
        <v>0</v>
      </c>
      <c r="L162">
        <v>0</v>
      </c>
      <c r="M162" t="s">
        <v>21</v>
      </c>
      <c r="N162" t="s">
        <v>22</v>
      </c>
      <c r="O162" t="s">
        <v>0</v>
      </c>
      <c r="P162">
        <v>0</v>
      </c>
      <c r="Q162">
        <v>0</v>
      </c>
    </row>
    <row r="163" spans="1:17" x14ac:dyDescent="0.25">
      <c r="A163" s="8" t="s">
        <v>0</v>
      </c>
      <c r="B163" s="9" t="s">
        <v>325</v>
      </c>
      <c r="C163" s="9" t="s">
        <v>326</v>
      </c>
      <c r="D163" s="9"/>
      <c r="E163" s="9" t="s">
        <v>0</v>
      </c>
      <c r="F163" s="10">
        <f>TODAY()+166</f>
        <v>44160.52441479167</v>
      </c>
      <c r="G163" s="10">
        <f>TODAY()+181</f>
        <v>44175.52441479167</v>
      </c>
      <c r="H163" s="9" t="s">
        <v>0</v>
      </c>
      <c r="I163" s="9">
        <v>0</v>
      </c>
      <c r="J163" s="9">
        <v>96</v>
      </c>
      <c r="K163" s="9">
        <v>0</v>
      </c>
      <c r="L163" s="9">
        <v>0</v>
      </c>
      <c r="M163" s="9" t="s">
        <v>0</v>
      </c>
      <c r="N163" s="9" t="s">
        <v>0</v>
      </c>
      <c r="O163" s="9" t="s">
        <v>0</v>
      </c>
      <c r="P163" s="9">
        <v>0</v>
      </c>
      <c r="Q163" s="9">
        <v>0</v>
      </c>
    </row>
    <row r="164" spans="1:17" x14ac:dyDescent="0.25">
      <c r="A164" s="6" t="s">
        <v>0</v>
      </c>
      <c r="B164" t="s">
        <v>327</v>
      </c>
      <c r="C164" t="s">
        <v>0</v>
      </c>
      <c r="D164" t="s">
        <v>328</v>
      </c>
      <c r="E164" t="s">
        <v>0</v>
      </c>
      <c r="F164" s="7">
        <f>TODAY()+166</f>
        <v>44160.52441479167</v>
      </c>
      <c r="G164" s="7">
        <f>TODAY()+170</f>
        <v>44164.52441479167</v>
      </c>
      <c r="H164" t="s">
        <v>0</v>
      </c>
      <c r="I164">
        <v>0</v>
      </c>
      <c r="J164">
        <v>40</v>
      </c>
      <c r="K164">
        <v>0</v>
      </c>
      <c r="L164">
        <v>0</v>
      </c>
      <c r="M164" t="s">
        <v>21</v>
      </c>
      <c r="N164" t="s">
        <v>22</v>
      </c>
      <c r="O164" t="s">
        <v>0</v>
      </c>
      <c r="P164">
        <v>0</v>
      </c>
      <c r="Q164">
        <v>0</v>
      </c>
    </row>
    <row r="165" spans="1:17" x14ac:dyDescent="0.25">
      <c r="A165" s="6" t="s">
        <v>0</v>
      </c>
      <c r="B165" t="s">
        <v>329</v>
      </c>
      <c r="C165" t="s">
        <v>0</v>
      </c>
      <c r="D165" t="s">
        <v>330</v>
      </c>
      <c r="E165" t="s">
        <v>0</v>
      </c>
      <c r="F165" s="7">
        <f>TODAY()+166</f>
        <v>44160.52441479167</v>
      </c>
      <c r="G165" s="7">
        <f>TODAY()+170</f>
        <v>44164.524414803236</v>
      </c>
      <c r="H165" t="s">
        <v>0</v>
      </c>
      <c r="I165">
        <v>0</v>
      </c>
      <c r="J165">
        <v>40</v>
      </c>
      <c r="K165">
        <v>0</v>
      </c>
      <c r="L165">
        <v>0</v>
      </c>
      <c r="M165" t="s">
        <v>21</v>
      </c>
      <c r="N165" t="s">
        <v>22</v>
      </c>
      <c r="O165" t="s">
        <v>0</v>
      </c>
      <c r="P165">
        <v>0</v>
      </c>
      <c r="Q165">
        <v>0</v>
      </c>
    </row>
    <row r="166" spans="1:17" x14ac:dyDescent="0.25">
      <c r="A166" s="6" t="s">
        <v>0</v>
      </c>
      <c r="B166" t="s">
        <v>331</v>
      </c>
      <c r="C166" t="s">
        <v>0</v>
      </c>
      <c r="D166" t="s">
        <v>332</v>
      </c>
      <c r="E166" t="s">
        <v>0</v>
      </c>
      <c r="F166" s="7">
        <f>TODAY()+167</f>
        <v>44161.524414803236</v>
      </c>
      <c r="G166" s="7">
        <f>TODAY()+173</f>
        <v>44167.524414803236</v>
      </c>
      <c r="H166" t="s">
        <v>0</v>
      </c>
      <c r="I166">
        <v>0</v>
      </c>
      <c r="J166">
        <v>40</v>
      </c>
      <c r="K166">
        <v>0</v>
      </c>
      <c r="L166">
        <v>0</v>
      </c>
      <c r="M166" t="s">
        <v>21</v>
      </c>
      <c r="N166" t="s">
        <v>22</v>
      </c>
      <c r="O166" t="s">
        <v>0</v>
      </c>
      <c r="P166">
        <v>0</v>
      </c>
      <c r="Q166">
        <v>0</v>
      </c>
    </row>
    <row r="167" spans="1:17" x14ac:dyDescent="0.25">
      <c r="A167" s="6" t="s">
        <v>0</v>
      </c>
      <c r="B167" t="s">
        <v>333</v>
      </c>
      <c r="C167" t="s">
        <v>0</v>
      </c>
      <c r="D167" t="s">
        <v>334</v>
      </c>
      <c r="E167" t="s">
        <v>0</v>
      </c>
      <c r="F167" s="7">
        <f>TODAY()+168</f>
        <v>44162.524414803236</v>
      </c>
      <c r="G167" s="7">
        <f>TODAY()+174</f>
        <v>44168.524414803236</v>
      </c>
      <c r="H167" t="s">
        <v>0</v>
      </c>
      <c r="I167">
        <v>0</v>
      </c>
      <c r="J167">
        <v>40</v>
      </c>
      <c r="K167">
        <v>0</v>
      </c>
      <c r="L167">
        <v>0</v>
      </c>
      <c r="M167" t="s">
        <v>21</v>
      </c>
      <c r="N167" t="s">
        <v>22</v>
      </c>
      <c r="O167" t="s">
        <v>0</v>
      </c>
      <c r="P167">
        <v>0</v>
      </c>
      <c r="Q167">
        <v>0</v>
      </c>
    </row>
    <row r="168" spans="1:17" x14ac:dyDescent="0.25">
      <c r="A168" s="6" t="s">
        <v>0</v>
      </c>
      <c r="B168" t="s">
        <v>335</v>
      </c>
      <c r="C168" t="s">
        <v>0</v>
      </c>
      <c r="D168" t="s">
        <v>336</v>
      </c>
      <c r="E168" t="s">
        <v>0</v>
      </c>
      <c r="F168" s="7">
        <f>TODAY()+169</f>
        <v>44163.52441481482</v>
      </c>
      <c r="G168" s="7">
        <f>TODAY()+175</f>
        <v>44169.52441481482</v>
      </c>
      <c r="H168" t="s">
        <v>0</v>
      </c>
      <c r="I168">
        <v>0</v>
      </c>
      <c r="J168">
        <v>40</v>
      </c>
      <c r="K168">
        <v>0</v>
      </c>
      <c r="L168">
        <v>0</v>
      </c>
      <c r="M168" t="s">
        <v>21</v>
      </c>
      <c r="N168" t="s">
        <v>22</v>
      </c>
      <c r="O168" t="s">
        <v>0</v>
      </c>
      <c r="P168">
        <v>0</v>
      </c>
      <c r="Q168">
        <v>0</v>
      </c>
    </row>
    <row r="169" spans="1:17" x14ac:dyDescent="0.25">
      <c r="A169" s="6" t="s">
        <v>0</v>
      </c>
      <c r="B169" t="s">
        <v>337</v>
      </c>
      <c r="C169" t="s">
        <v>0</v>
      </c>
      <c r="D169" t="s">
        <v>338</v>
      </c>
      <c r="E169" t="s">
        <v>0</v>
      </c>
      <c r="F169" s="7">
        <f>TODAY()+170</f>
        <v>44164.52441481482</v>
      </c>
      <c r="G169" s="7">
        <f>TODAY()+176</f>
        <v>44170.52441481482</v>
      </c>
      <c r="H169" t="s">
        <v>0</v>
      </c>
      <c r="I169">
        <v>0</v>
      </c>
      <c r="J169">
        <v>40</v>
      </c>
      <c r="K169">
        <v>0</v>
      </c>
      <c r="L169">
        <v>0</v>
      </c>
      <c r="M169" t="s">
        <v>21</v>
      </c>
      <c r="N169" t="s">
        <v>22</v>
      </c>
      <c r="O169" t="s">
        <v>0</v>
      </c>
      <c r="P169">
        <v>0</v>
      </c>
      <c r="Q169">
        <v>0</v>
      </c>
    </row>
    <row r="170" spans="1:17" x14ac:dyDescent="0.25">
      <c r="A170" s="6" t="s">
        <v>0</v>
      </c>
      <c r="B170" t="s">
        <v>339</v>
      </c>
      <c r="C170" t="s">
        <v>0</v>
      </c>
      <c r="D170" t="s">
        <v>340</v>
      </c>
      <c r="E170" t="s">
        <v>0</v>
      </c>
      <c r="F170" s="7">
        <f>TODAY()+173</f>
        <v>44167.52441481482</v>
      </c>
      <c r="G170" s="7">
        <f>TODAY()+177</f>
        <v>44171.52441481482</v>
      </c>
      <c r="H170" t="s">
        <v>0</v>
      </c>
      <c r="I170">
        <v>0</v>
      </c>
      <c r="J170">
        <v>40</v>
      </c>
      <c r="K170">
        <v>0</v>
      </c>
      <c r="L170">
        <v>0</v>
      </c>
      <c r="M170" t="s">
        <v>21</v>
      </c>
      <c r="N170" t="s">
        <v>22</v>
      </c>
      <c r="O170" t="s">
        <v>0</v>
      </c>
      <c r="P170">
        <v>0</v>
      </c>
      <c r="Q170">
        <v>0</v>
      </c>
    </row>
    <row r="171" spans="1:17" x14ac:dyDescent="0.25">
      <c r="A171" s="6" t="s">
        <v>0</v>
      </c>
      <c r="B171" t="s">
        <v>341</v>
      </c>
      <c r="C171" t="s">
        <v>0</v>
      </c>
      <c r="D171" t="s">
        <v>342</v>
      </c>
      <c r="E171" t="s">
        <v>0</v>
      </c>
      <c r="F171" s="7">
        <f>TODAY()+173</f>
        <v>44167.52441482639</v>
      </c>
      <c r="G171" s="7">
        <f>TODAY()+177</f>
        <v>44171.52441482639</v>
      </c>
      <c r="H171" t="s">
        <v>0</v>
      </c>
      <c r="I171">
        <v>0</v>
      </c>
      <c r="J171">
        <v>40</v>
      </c>
      <c r="K171">
        <v>0</v>
      </c>
      <c r="L171">
        <v>0</v>
      </c>
      <c r="M171" t="s">
        <v>21</v>
      </c>
      <c r="N171" t="s">
        <v>22</v>
      </c>
      <c r="O171" t="s">
        <v>0</v>
      </c>
      <c r="P171">
        <v>0</v>
      </c>
      <c r="Q171">
        <v>0</v>
      </c>
    </row>
    <row r="172" spans="1:17" x14ac:dyDescent="0.25">
      <c r="A172" s="6" t="s">
        <v>0</v>
      </c>
      <c r="B172" t="s">
        <v>343</v>
      </c>
      <c r="C172" t="s">
        <v>0</v>
      </c>
      <c r="D172" t="s">
        <v>344</v>
      </c>
      <c r="E172" t="s">
        <v>0</v>
      </c>
      <c r="F172" s="7">
        <f>TODAY()+173</f>
        <v>44167.52441482639</v>
      </c>
      <c r="G172" s="7">
        <f>TODAY()+177</f>
        <v>44171.52441482639</v>
      </c>
      <c r="H172" t="s">
        <v>0</v>
      </c>
      <c r="I172">
        <v>0</v>
      </c>
      <c r="J172">
        <v>40</v>
      </c>
      <c r="K172">
        <v>0</v>
      </c>
      <c r="L172">
        <v>0</v>
      </c>
      <c r="M172" t="s">
        <v>21</v>
      </c>
      <c r="N172" t="s">
        <v>22</v>
      </c>
      <c r="O172" t="s">
        <v>0</v>
      </c>
      <c r="P172">
        <v>0</v>
      </c>
      <c r="Q172">
        <v>0</v>
      </c>
    </row>
    <row r="173" spans="1:17" x14ac:dyDescent="0.25">
      <c r="A173" s="6" t="s">
        <v>0</v>
      </c>
      <c r="B173" t="s">
        <v>345</v>
      </c>
      <c r="C173" t="s">
        <v>0</v>
      </c>
      <c r="D173" t="s">
        <v>346</v>
      </c>
      <c r="E173" t="s">
        <v>0</v>
      </c>
      <c r="F173" s="7">
        <f>TODAY()+174</f>
        <v>44168.52441482639</v>
      </c>
      <c r="G173" s="7">
        <f>TODAY()+180</f>
        <v>44174.52441482639</v>
      </c>
      <c r="H173" t="s">
        <v>0</v>
      </c>
      <c r="I173">
        <v>0</v>
      </c>
      <c r="J173">
        <v>40</v>
      </c>
      <c r="K173">
        <v>0</v>
      </c>
      <c r="L173">
        <v>0</v>
      </c>
      <c r="M173" t="s">
        <v>21</v>
      </c>
      <c r="N173" t="s">
        <v>22</v>
      </c>
      <c r="O173" t="s">
        <v>0</v>
      </c>
      <c r="P173">
        <v>0</v>
      </c>
      <c r="Q173">
        <v>0</v>
      </c>
    </row>
    <row r="174" spans="1:17" x14ac:dyDescent="0.25">
      <c r="A174" s="6" t="s">
        <v>0</v>
      </c>
      <c r="B174" t="s">
        <v>347</v>
      </c>
      <c r="C174" t="s">
        <v>0</v>
      </c>
      <c r="D174" t="s">
        <v>47</v>
      </c>
      <c r="E174" t="s">
        <v>0</v>
      </c>
      <c r="F174" s="7">
        <f>TODAY()+175</f>
        <v>44169.52441482639</v>
      </c>
      <c r="G174" s="7">
        <f>TODAY()+181</f>
        <v>44175.524414837964</v>
      </c>
      <c r="H174" t="s">
        <v>0</v>
      </c>
      <c r="I174">
        <v>0</v>
      </c>
      <c r="J174">
        <v>40</v>
      </c>
      <c r="K174">
        <v>0</v>
      </c>
      <c r="L174">
        <v>0</v>
      </c>
      <c r="M174" t="s">
        <v>21</v>
      </c>
      <c r="N174" t="s">
        <v>22</v>
      </c>
      <c r="O174" t="s">
        <v>0</v>
      </c>
      <c r="P174">
        <v>0</v>
      </c>
      <c r="Q174">
        <v>0</v>
      </c>
    </row>
    <row r="175" spans="1:17" x14ac:dyDescent="0.25">
      <c r="A175" s="8" t="s">
        <v>0</v>
      </c>
      <c r="B175" s="9" t="s">
        <v>348</v>
      </c>
      <c r="C175" s="9" t="s">
        <v>349</v>
      </c>
      <c r="D175" s="9"/>
      <c r="E175" s="9" t="s">
        <v>0</v>
      </c>
      <c r="F175" s="10">
        <f>TODAY()+177</f>
        <v>44171.524414837964</v>
      </c>
      <c r="G175" s="10">
        <f>TODAY()+191</f>
        <v>44185.524414837964</v>
      </c>
      <c r="H175" s="9" t="s">
        <v>0</v>
      </c>
      <c r="I175" s="9">
        <v>0</v>
      </c>
      <c r="J175" s="9">
        <v>88</v>
      </c>
      <c r="K175" s="9">
        <v>0</v>
      </c>
      <c r="L175" s="9">
        <v>0</v>
      </c>
      <c r="M175" s="9" t="s">
        <v>0</v>
      </c>
      <c r="N175" s="9" t="s">
        <v>0</v>
      </c>
      <c r="O175" s="9" t="s">
        <v>0</v>
      </c>
      <c r="P175" s="9">
        <v>0</v>
      </c>
      <c r="Q175" s="9">
        <v>0</v>
      </c>
    </row>
    <row r="176" spans="1:17" x14ac:dyDescent="0.25">
      <c r="A176" s="6" t="s">
        <v>0</v>
      </c>
      <c r="B176" t="s">
        <v>350</v>
      </c>
      <c r="C176" t="s">
        <v>0</v>
      </c>
      <c r="D176" t="s">
        <v>351</v>
      </c>
      <c r="E176" t="s">
        <v>0</v>
      </c>
      <c r="F176" s="7">
        <f>TODAY()+177</f>
        <v>44171.524414837964</v>
      </c>
      <c r="G176" s="7">
        <f>TODAY()+183</f>
        <v>44177.524414837964</v>
      </c>
      <c r="H176" t="s">
        <v>0</v>
      </c>
      <c r="I176">
        <v>0</v>
      </c>
      <c r="J176">
        <v>40</v>
      </c>
      <c r="K176">
        <v>0</v>
      </c>
      <c r="L176">
        <v>0</v>
      </c>
      <c r="M176" t="s">
        <v>21</v>
      </c>
      <c r="N176" t="s">
        <v>22</v>
      </c>
      <c r="O176" t="s">
        <v>0</v>
      </c>
      <c r="P176">
        <v>0</v>
      </c>
      <c r="Q176">
        <v>0</v>
      </c>
    </row>
    <row r="177" spans="1:17" x14ac:dyDescent="0.25">
      <c r="A177" s="6" t="s">
        <v>0</v>
      </c>
      <c r="B177" t="s">
        <v>352</v>
      </c>
      <c r="C177" t="s">
        <v>0</v>
      </c>
      <c r="D177" t="s">
        <v>353</v>
      </c>
      <c r="E177" t="s">
        <v>0</v>
      </c>
      <c r="F177" s="7">
        <f>TODAY()+180</f>
        <v>44174.52441484954</v>
      </c>
      <c r="G177" s="7">
        <f>TODAY()+184</f>
        <v>44178.52441484954</v>
      </c>
      <c r="H177" t="s">
        <v>0</v>
      </c>
      <c r="I177">
        <v>0</v>
      </c>
      <c r="J177">
        <v>40</v>
      </c>
      <c r="K177">
        <v>0</v>
      </c>
      <c r="L177">
        <v>0</v>
      </c>
      <c r="M177" t="s">
        <v>21</v>
      </c>
      <c r="N177" t="s">
        <v>22</v>
      </c>
      <c r="O177" t="s">
        <v>0</v>
      </c>
      <c r="P177">
        <v>0</v>
      </c>
      <c r="Q177">
        <v>0</v>
      </c>
    </row>
    <row r="178" spans="1:17" x14ac:dyDescent="0.25">
      <c r="A178" s="6" t="s">
        <v>0</v>
      </c>
      <c r="B178" t="s">
        <v>354</v>
      </c>
      <c r="C178" t="s">
        <v>0</v>
      </c>
      <c r="D178" t="s">
        <v>355</v>
      </c>
      <c r="E178" t="s">
        <v>0</v>
      </c>
      <c r="F178" s="7">
        <f>TODAY()+180</f>
        <v>44174.52441484954</v>
      </c>
      <c r="G178" s="7">
        <f>TODAY()+184</f>
        <v>44178.52441484954</v>
      </c>
      <c r="H178" t="s">
        <v>0</v>
      </c>
      <c r="I178">
        <v>0</v>
      </c>
      <c r="J178">
        <v>40</v>
      </c>
      <c r="K178">
        <v>0</v>
      </c>
      <c r="L178">
        <v>0</v>
      </c>
      <c r="M178" t="s">
        <v>21</v>
      </c>
      <c r="N178" t="s">
        <v>22</v>
      </c>
      <c r="O178" t="s">
        <v>0</v>
      </c>
      <c r="P178">
        <v>0</v>
      </c>
      <c r="Q178">
        <v>0</v>
      </c>
    </row>
    <row r="179" spans="1:17" x14ac:dyDescent="0.25">
      <c r="A179" s="6" t="s">
        <v>0</v>
      </c>
      <c r="B179" t="s">
        <v>356</v>
      </c>
      <c r="C179" t="s">
        <v>0</v>
      </c>
      <c r="D179" t="s">
        <v>357</v>
      </c>
      <c r="E179" t="s">
        <v>0</v>
      </c>
      <c r="F179" s="7">
        <f>TODAY()+180</f>
        <v>44174.52441484954</v>
      </c>
      <c r="G179" s="7">
        <f>TODAY()+184</f>
        <v>44178.52441484954</v>
      </c>
      <c r="H179" t="s">
        <v>0</v>
      </c>
      <c r="I179">
        <v>0</v>
      </c>
      <c r="J179">
        <v>40</v>
      </c>
      <c r="K179">
        <v>0</v>
      </c>
      <c r="L179">
        <v>0</v>
      </c>
      <c r="M179" t="s">
        <v>21</v>
      </c>
      <c r="N179" t="s">
        <v>22</v>
      </c>
      <c r="O179" t="s">
        <v>0</v>
      </c>
      <c r="P179">
        <v>0</v>
      </c>
      <c r="Q179">
        <v>0</v>
      </c>
    </row>
    <row r="180" spans="1:17" x14ac:dyDescent="0.25">
      <c r="A180" s="6" t="s">
        <v>0</v>
      </c>
      <c r="B180" t="s">
        <v>358</v>
      </c>
      <c r="C180" t="s">
        <v>0</v>
      </c>
      <c r="D180" t="s">
        <v>359</v>
      </c>
      <c r="E180" t="s">
        <v>0</v>
      </c>
      <c r="F180" s="7">
        <f>TODAY()+181</f>
        <v>44175.52441486111</v>
      </c>
      <c r="G180" s="7">
        <f>TODAY()+187</f>
        <v>44181.52441486111</v>
      </c>
      <c r="H180" t="s">
        <v>0</v>
      </c>
      <c r="I180">
        <v>0</v>
      </c>
      <c r="J180">
        <v>40</v>
      </c>
      <c r="K180">
        <v>0</v>
      </c>
      <c r="L180">
        <v>0</v>
      </c>
      <c r="M180" t="s">
        <v>21</v>
      </c>
      <c r="N180" t="s">
        <v>22</v>
      </c>
      <c r="O180" t="s">
        <v>0</v>
      </c>
      <c r="P180">
        <v>0</v>
      </c>
      <c r="Q180">
        <v>0</v>
      </c>
    </row>
    <row r="181" spans="1:17" x14ac:dyDescent="0.25">
      <c r="A181" s="6" t="s">
        <v>0</v>
      </c>
      <c r="B181" t="s">
        <v>360</v>
      </c>
      <c r="C181" t="s">
        <v>0</v>
      </c>
      <c r="D181" t="s">
        <v>361</v>
      </c>
      <c r="E181" t="s">
        <v>0</v>
      </c>
      <c r="F181" s="7">
        <f>TODAY()+182</f>
        <v>44176.52441486111</v>
      </c>
      <c r="G181" s="7">
        <f>TODAY()+188</f>
        <v>44182.52441486111</v>
      </c>
      <c r="H181" t="s">
        <v>0</v>
      </c>
      <c r="I181">
        <v>0</v>
      </c>
      <c r="J181">
        <v>40</v>
      </c>
      <c r="K181">
        <v>0</v>
      </c>
      <c r="L181">
        <v>0</v>
      </c>
      <c r="M181" t="s">
        <v>21</v>
      </c>
      <c r="N181" t="s">
        <v>22</v>
      </c>
      <c r="O181" t="s">
        <v>0</v>
      </c>
      <c r="P181">
        <v>0</v>
      </c>
      <c r="Q181">
        <v>0</v>
      </c>
    </row>
    <row r="182" spans="1:17" x14ac:dyDescent="0.25">
      <c r="A182" s="6" t="s">
        <v>0</v>
      </c>
      <c r="B182" t="s">
        <v>362</v>
      </c>
      <c r="C182" t="s">
        <v>0</v>
      </c>
      <c r="D182" t="s">
        <v>363</v>
      </c>
      <c r="E182" t="s">
        <v>0</v>
      </c>
      <c r="F182" s="7">
        <f>TODAY()+183</f>
        <v>44177.52441486111</v>
      </c>
      <c r="G182" s="7">
        <f>TODAY()+189</f>
        <v>44183.52441486111</v>
      </c>
      <c r="H182" t="s">
        <v>0</v>
      </c>
      <c r="I182">
        <v>0</v>
      </c>
      <c r="J182">
        <v>40</v>
      </c>
      <c r="K182">
        <v>0</v>
      </c>
      <c r="L182">
        <v>0</v>
      </c>
      <c r="M182" t="s">
        <v>21</v>
      </c>
      <c r="N182" t="s">
        <v>22</v>
      </c>
      <c r="O182" t="s">
        <v>0</v>
      </c>
      <c r="P182">
        <v>0</v>
      </c>
      <c r="Q182">
        <v>0</v>
      </c>
    </row>
    <row r="183" spans="1:17" x14ac:dyDescent="0.25">
      <c r="A183" s="6" t="s">
        <v>0</v>
      </c>
      <c r="B183" t="s">
        <v>364</v>
      </c>
      <c r="C183" t="s">
        <v>0</v>
      </c>
      <c r="D183" t="s">
        <v>365</v>
      </c>
      <c r="E183" t="s">
        <v>0</v>
      </c>
      <c r="F183" s="7">
        <f>TODAY()+184</f>
        <v>44178.524414872685</v>
      </c>
      <c r="G183" s="7">
        <f>TODAY()+190</f>
        <v>44184.524414872685</v>
      </c>
      <c r="H183" t="s">
        <v>0</v>
      </c>
      <c r="I183">
        <v>0</v>
      </c>
      <c r="J183">
        <v>40</v>
      </c>
      <c r="K183">
        <v>0</v>
      </c>
      <c r="L183">
        <v>0</v>
      </c>
      <c r="M183" t="s">
        <v>21</v>
      </c>
      <c r="N183" t="s">
        <v>22</v>
      </c>
      <c r="O183" t="s">
        <v>0</v>
      </c>
      <c r="P183">
        <v>0</v>
      </c>
      <c r="Q183">
        <v>0</v>
      </c>
    </row>
    <row r="184" spans="1:17" x14ac:dyDescent="0.25">
      <c r="A184" s="6" t="s">
        <v>0</v>
      </c>
      <c r="B184" t="s">
        <v>366</v>
      </c>
      <c r="C184" t="s">
        <v>0</v>
      </c>
      <c r="D184" t="s">
        <v>367</v>
      </c>
      <c r="E184" t="s">
        <v>0</v>
      </c>
      <c r="F184" s="7">
        <f>TODAY()+187</f>
        <v>44181.524414872685</v>
      </c>
      <c r="G184" s="7">
        <f>TODAY()+191</f>
        <v>44185.524414872685</v>
      </c>
      <c r="H184" t="s">
        <v>0</v>
      </c>
      <c r="I184">
        <v>0</v>
      </c>
      <c r="J184">
        <v>40</v>
      </c>
      <c r="K184">
        <v>0</v>
      </c>
      <c r="L184">
        <v>0</v>
      </c>
      <c r="M184" t="s">
        <v>21</v>
      </c>
      <c r="N184" t="s">
        <v>22</v>
      </c>
      <c r="O184" t="s">
        <v>0</v>
      </c>
      <c r="P184">
        <v>0</v>
      </c>
      <c r="Q184">
        <v>0</v>
      </c>
    </row>
    <row r="185" spans="1:17" x14ac:dyDescent="0.25">
      <c r="A185" s="6" t="s">
        <v>0</v>
      </c>
      <c r="B185" t="s">
        <v>368</v>
      </c>
      <c r="C185" t="s">
        <v>0</v>
      </c>
      <c r="D185" t="s">
        <v>47</v>
      </c>
      <c r="E185" t="s">
        <v>0</v>
      </c>
      <c r="F185" s="7">
        <f>TODAY()+187</f>
        <v>44181.524414872685</v>
      </c>
      <c r="G185" s="7">
        <f>TODAY()+191</f>
        <v>44185.524414872685</v>
      </c>
      <c r="H185" t="s">
        <v>0</v>
      </c>
      <c r="I185">
        <v>0</v>
      </c>
      <c r="J185">
        <v>40</v>
      </c>
      <c r="K185">
        <v>0</v>
      </c>
      <c r="L185">
        <v>0</v>
      </c>
      <c r="M185" t="s">
        <v>21</v>
      </c>
      <c r="N185" t="s">
        <v>22</v>
      </c>
      <c r="O185" t="s">
        <v>0</v>
      </c>
      <c r="P185">
        <v>0</v>
      </c>
      <c r="Q185">
        <v>0</v>
      </c>
    </row>
    <row r="186" spans="1:17" x14ac:dyDescent="0.25">
      <c r="A186" s="8" t="s">
        <v>0</v>
      </c>
      <c r="B186" s="9" t="s">
        <v>369</v>
      </c>
      <c r="C186" s="9" t="s">
        <v>370</v>
      </c>
      <c r="D186" s="9"/>
      <c r="E186" s="9" t="s">
        <v>0</v>
      </c>
      <c r="F186" s="10">
        <f>TODAY()+188</f>
        <v>44182.524414872685</v>
      </c>
      <c r="G186" s="10">
        <f>TODAY()+198</f>
        <v>44192.52441488426</v>
      </c>
      <c r="H186" s="9" t="s">
        <v>0</v>
      </c>
      <c r="I186" s="9">
        <v>0</v>
      </c>
      <c r="J186" s="9">
        <v>72</v>
      </c>
      <c r="K186" s="9">
        <v>0</v>
      </c>
      <c r="L186" s="9">
        <v>0</v>
      </c>
      <c r="M186" s="9" t="s">
        <v>0</v>
      </c>
      <c r="N186" s="9" t="s">
        <v>0</v>
      </c>
      <c r="O186" s="9" t="s">
        <v>0</v>
      </c>
      <c r="P186" s="9">
        <v>0</v>
      </c>
      <c r="Q186" s="9">
        <v>0</v>
      </c>
    </row>
    <row r="187" spans="1:17" x14ac:dyDescent="0.25">
      <c r="A187" s="6" t="s">
        <v>0</v>
      </c>
      <c r="B187" t="s">
        <v>371</v>
      </c>
      <c r="C187" t="s">
        <v>0</v>
      </c>
      <c r="D187" t="s">
        <v>372</v>
      </c>
      <c r="E187" t="s">
        <v>0</v>
      </c>
      <c r="F187" s="7">
        <f>TODAY()+188</f>
        <v>44182.52441488426</v>
      </c>
      <c r="G187" s="7">
        <f>TODAY()+194</f>
        <v>44188.52441488426</v>
      </c>
      <c r="H187" t="s">
        <v>0</v>
      </c>
      <c r="I187">
        <v>0</v>
      </c>
      <c r="J187">
        <v>40</v>
      </c>
      <c r="K187">
        <v>0</v>
      </c>
      <c r="L187">
        <v>0</v>
      </c>
      <c r="M187" t="s">
        <v>21</v>
      </c>
      <c r="N187" t="s">
        <v>22</v>
      </c>
      <c r="O187" t="s">
        <v>0</v>
      </c>
      <c r="P187">
        <v>0</v>
      </c>
      <c r="Q187">
        <v>0</v>
      </c>
    </row>
    <row r="188" spans="1:17" x14ac:dyDescent="0.25">
      <c r="A188" s="6" t="s">
        <v>0</v>
      </c>
      <c r="B188" t="s">
        <v>373</v>
      </c>
      <c r="C188" t="s">
        <v>0</v>
      </c>
      <c r="D188" t="s">
        <v>374</v>
      </c>
      <c r="E188" t="s">
        <v>0</v>
      </c>
      <c r="F188" s="7">
        <f>TODAY()+189</f>
        <v>44183.52441488426</v>
      </c>
      <c r="G188" s="7">
        <f>TODAY()+195</f>
        <v>44189.52441488426</v>
      </c>
      <c r="H188" t="s">
        <v>0</v>
      </c>
      <c r="I188">
        <v>0</v>
      </c>
      <c r="J188">
        <v>40</v>
      </c>
      <c r="K188">
        <v>0</v>
      </c>
      <c r="L188">
        <v>0</v>
      </c>
      <c r="M188" t="s">
        <v>21</v>
      </c>
      <c r="N188" t="s">
        <v>22</v>
      </c>
      <c r="O188" t="s">
        <v>0</v>
      </c>
      <c r="P188">
        <v>0</v>
      </c>
      <c r="Q188">
        <v>0</v>
      </c>
    </row>
    <row r="189" spans="1:17" x14ac:dyDescent="0.25">
      <c r="A189" s="6" t="s">
        <v>0</v>
      </c>
      <c r="B189" t="s">
        <v>375</v>
      </c>
      <c r="C189" t="s">
        <v>0</v>
      </c>
      <c r="D189" t="s">
        <v>376</v>
      </c>
      <c r="E189" t="s">
        <v>0</v>
      </c>
      <c r="F189" s="7">
        <f>TODAY()+190</f>
        <v>44184.52441488426</v>
      </c>
      <c r="G189" s="7">
        <f>TODAY()+196</f>
        <v>44190.52441489583</v>
      </c>
      <c r="H189" t="s">
        <v>0</v>
      </c>
      <c r="I189">
        <v>0</v>
      </c>
      <c r="J189">
        <v>40</v>
      </c>
      <c r="K189">
        <v>0</v>
      </c>
      <c r="L189">
        <v>0</v>
      </c>
      <c r="M189" t="s">
        <v>21</v>
      </c>
      <c r="N189" t="s">
        <v>22</v>
      </c>
      <c r="O189" t="s">
        <v>0</v>
      </c>
      <c r="P189">
        <v>0</v>
      </c>
      <c r="Q189">
        <v>0</v>
      </c>
    </row>
    <row r="190" spans="1:17" x14ac:dyDescent="0.25">
      <c r="A190" s="6" t="s">
        <v>0</v>
      </c>
      <c r="B190" t="s">
        <v>377</v>
      </c>
      <c r="C190" t="s">
        <v>0</v>
      </c>
      <c r="D190" t="s">
        <v>378</v>
      </c>
      <c r="E190" t="s">
        <v>0</v>
      </c>
      <c r="F190" s="7">
        <f>TODAY()+191</f>
        <v>44185.52441489583</v>
      </c>
      <c r="G190" s="7">
        <f>TODAY()+197</f>
        <v>44191.52441489583</v>
      </c>
      <c r="H190" t="s">
        <v>0</v>
      </c>
      <c r="I190">
        <v>0</v>
      </c>
      <c r="J190">
        <v>40</v>
      </c>
      <c r="K190">
        <v>0</v>
      </c>
      <c r="L190">
        <v>0</v>
      </c>
      <c r="M190" t="s">
        <v>21</v>
      </c>
      <c r="N190" t="s">
        <v>22</v>
      </c>
      <c r="O190" t="s">
        <v>0</v>
      </c>
      <c r="P190">
        <v>0</v>
      </c>
      <c r="Q190">
        <v>0</v>
      </c>
    </row>
    <row r="191" spans="1:17" x14ac:dyDescent="0.25">
      <c r="A191" s="6" t="s">
        <v>0</v>
      </c>
      <c r="B191" t="s">
        <v>379</v>
      </c>
      <c r="C191" t="s">
        <v>0</v>
      </c>
      <c r="D191" t="s">
        <v>47</v>
      </c>
      <c r="E191" t="s">
        <v>0</v>
      </c>
      <c r="F191" s="7">
        <f>TODAY()+194</f>
        <v>44188.52441489583</v>
      </c>
      <c r="G191" s="7">
        <f>TODAY()+198</f>
        <v>44192.52441489583</v>
      </c>
      <c r="H191" t="s">
        <v>0</v>
      </c>
      <c r="I191">
        <v>0</v>
      </c>
      <c r="J191">
        <v>40</v>
      </c>
      <c r="K191">
        <v>0</v>
      </c>
      <c r="L191">
        <v>0</v>
      </c>
      <c r="M191" t="s">
        <v>21</v>
      </c>
      <c r="N191" t="s">
        <v>22</v>
      </c>
      <c r="O191" t="s">
        <v>0</v>
      </c>
      <c r="P191">
        <v>0</v>
      </c>
      <c r="Q191">
        <v>0</v>
      </c>
    </row>
    <row r="192" spans="1:17" x14ac:dyDescent="0.25">
      <c r="A192" s="8" t="s">
        <v>0</v>
      </c>
      <c r="B192" s="9" t="s">
        <v>380</v>
      </c>
      <c r="C192" s="9" t="s">
        <v>381</v>
      </c>
      <c r="D192" s="9"/>
      <c r="E192" s="9" t="s">
        <v>0</v>
      </c>
      <c r="F192" s="10">
        <f>TODAY()+194</f>
        <v>44188.52441489583</v>
      </c>
      <c r="G192" s="10">
        <f>TODAY()+215</f>
        <v>44209.52441489583</v>
      </c>
      <c r="H192" s="9" t="s">
        <v>0</v>
      </c>
      <c r="I192" s="9">
        <v>0</v>
      </c>
      <c r="J192" s="9">
        <v>128</v>
      </c>
      <c r="K192" s="9">
        <v>0</v>
      </c>
      <c r="L192" s="9">
        <v>0</v>
      </c>
      <c r="M192" s="9" t="s">
        <v>0</v>
      </c>
      <c r="N192" s="9" t="s">
        <v>0</v>
      </c>
      <c r="O192" s="9" t="s">
        <v>0</v>
      </c>
      <c r="P192" s="9">
        <v>0</v>
      </c>
      <c r="Q192" s="9">
        <v>0</v>
      </c>
    </row>
    <row r="193" spans="1:17" x14ac:dyDescent="0.25">
      <c r="A193" s="6" t="s">
        <v>0</v>
      </c>
      <c r="B193" t="s">
        <v>382</v>
      </c>
      <c r="C193" t="s">
        <v>0</v>
      </c>
      <c r="D193" t="s">
        <v>383</v>
      </c>
      <c r="E193" t="s">
        <v>0</v>
      </c>
      <c r="F193" s="7">
        <f>TODAY()+194</f>
        <v>44188.524414907406</v>
      </c>
      <c r="G193" s="7">
        <f>TODAY()+198</f>
        <v>44192.524414907406</v>
      </c>
      <c r="H193" t="s">
        <v>0</v>
      </c>
      <c r="I193">
        <v>0</v>
      </c>
      <c r="J193">
        <v>40</v>
      </c>
      <c r="K193">
        <v>0</v>
      </c>
      <c r="L193">
        <v>0</v>
      </c>
      <c r="M193" t="s">
        <v>21</v>
      </c>
      <c r="N193" t="s">
        <v>22</v>
      </c>
      <c r="O193" t="s">
        <v>0</v>
      </c>
      <c r="P193">
        <v>0</v>
      </c>
      <c r="Q193">
        <v>0</v>
      </c>
    </row>
    <row r="194" spans="1:17" x14ac:dyDescent="0.25">
      <c r="A194" s="6" t="s">
        <v>0</v>
      </c>
      <c r="B194" t="s">
        <v>384</v>
      </c>
      <c r="C194" t="s">
        <v>0</v>
      </c>
      <c r="D194" t="s">
        <v>385</v>
      </c>
      <c r="E194" t="s">
        <v>0</v>
      </c>
      <c r="F194" s="7">
        <f>TODAY()+195</f>
        <v>44189.524414907406</v>
      </c>
      <c r="G194" s="7">
        <f>TODAY()+201</f>
        <v>44195.524414907406</v>
      </c>
      <c r="H194" t="s">
        <v>0</v>
      </c>
      <c r="I194">
        <v>0</v>
      </c>
      <c r="J194">
        <v>40</v>
      </c>
      <c r="K194">
        <v>0</v>
      </c>
      <c r="L194">
        <v>0</v>
      </c>
      <c r="M194" t="s">
        <v>21</v>
      </c>
      <c r="N194" t="s">
        <v>22</v>
      </c>
      <c r="O194" t="s">
        <v>0</v>
      </c>
      <c r="P194">
        <v>0</v>
      </c>
      <c r="Q194">
        <v>0</v>
      </c>
    </row>
    <row r="195" spans="1:17" x14ac:dyDescent="0.25">
      <c r="A195" s="6" t="s">
        <v>0</v>
      </c>
      <c r="B195" t="s">
        <v>386</v>
      </c>
      <c r="C195" t="s">
        <v>0</v>
      </c>
      <c r="D195" t="s">
        <v>387</v>
      </c>
      <c r="E195" t="s">
        <v>0</v>
      </c>
      <c r="F195" s="7">
        <f>TODAY()+196</f>
        <v>44190.524414907406</v>
      </c>
      <c r="G195" s="7">
        <f>TODAY()+202</f>
        <v>44196.524414907406</v>
      </c>
      <c r="H195" t="s">
        <v>0</v>
      </c>
      <c r="I195">
        <v>0</v>
      </c>
      <c r="J195">
        <v>40</v>
      </c>
      <c r="K195">
        <v>0</v>
      </c>
      <c r="L195">
        <v>0</v>
      </c>
      <c r="M195" t="s">
        <v>21</v>
      </c>
      <c r="N195" t="s">
        <v>22</v>
      </c>
      <c r="O195" t="s">
        <v>0</v>
      </c>
      <c r="P195">
        <v>0</v>
      </c>
      <c r="Q195">
        <v>0</v>
      </c>
    </row>
    <row r="196" spans="1:17" x14ac:dyDescent="0.25">
      <c r="A196" s="6" t="s">
        <v>0</v>
      </c>
      <c r="B196" t="s">
        <v>388</v>
      </c>
      <c r="C196" t="s">
        <v>0</v>
      </c>
      <c r="D196" t="s">
        <v>389</v>
      </c>
      <c r="E196" t="s">
        <v>0</v>
      </c>
      <c r="F196" s="7">
        <f>TODAY()+197</f>
        <v>44191.52441491898</v>
      </c>
      <c r="G196" s="7">
        <f>TODAY()+203</f>
        <v>44197.52441491898</v>
      </c>
      <c r="H196" t="s">
        <v>0</v>
      </c>
      <c r="I196">
        <v>0</v>
      </c>
      <c r="J196">
        <v>40</v>
      </c>
      <c r="K196">
        <v>0</v>
      </c>
      <c r="L196">
        <v>0</v>
      </c>
      <c r="M196" t="s">
        <v>21</v>
      </c>
      <c r="N196" t="s">
        <v>22</v>
      </c>
      <c r="O196" t="s">
        <v>0</v>
      </c>
      <c r="P196">
        <v>0</v>
      </c>
      <c r="Q196">
        <v>0</v>
      </c>
    </row>
    <row r="197" spans="1:17" x14ac:dyDescent="0.25">
      <c r="A197" s="6" t="s">
        <v>0</v>
      </c>
      <c r="B197" t="s">
        <v>390</v>
      </c>
      <c r="C197" t="s">
        <v>0</v>
      </c>
      <c r="D197" t="s">
        <v>391</v>
      </c>
      <c r="E197" t="s">
        <v>0</v>
      </c>
      <c r="F197" s="7">
        <f>TODAY()+198</f>
        <v>44192.52441491898</v>
      </c>
      <c r="G197" s="7">
        <f>TODAY()+204</f>
        <v>44198.52441493055</v>
      </c>
      <c r="H197" t="s">
        <v>0</v>
      </c>
      <c r="I197">
        <v>0</v>
      </c>
      <c r="J197">
        <v>40</v>
      </c>
      <c r="K197">
        <v>0</v>
      </c>
      <c r="L197">
        <v>0</v>
      </c>
      <c r="M197" t="s">
        <v>21</v>
      </c>
      <c r="N197" t="s">
        <v>22</v>
      </c>
      <c r="O197" t="s">
        <v>0</v>
      </c>
      <c r="P197">
        <v>0</v>
      </c>
      <c r="Q197">
        <v>0</v>
      </c>
    </row>
    <row r="198" spans="1:17" x14ac:dyDescent="0.25">
      <c r="A198" s="6" t="s">
        <v>0</v>
      </c>
      <c r="B198" t="s">
        <v>392</v>
      </c>
      <c r="C198" t="s">
        <v>0</v>
      </c>
      <c r="D198" t="s">
        <v>393</v>
      </c>
      <c r="E198" t="s">
        <v>0</v>
      </c>
      <c r="F198" s="7">
        <f>TODAY()+201</f>
        <v>44195.52441493055</v>
      </c>
      <c r="G198" s="7">
        <f>TODAY()+205</f>
        <v>44199.52441493055</v>
      </c>
      <c r="H198" t="s">
        <v>0</v>
      </c>
      <c r="I198">
        <v>0</v>
      </c>
      <c r="J198">
        <v>40</v>
      </c>
      <c r="K198">
        <v>0</v>
      </c>
      <c r="L198">
        <v>0</v>
      </c>
      <c r="M198" t="s">
        <v>21</v>
      </c>
      <c r="N198" t="s">
        <v>22</v>
      </c>
      <c r="O198" t="s">
        <v>0</v>
      </c>
      <c r="P198">
        <v>0</v>
      </c>
      <c r="Q198">
        <v>0</v>
      </c>
    </row>
    <row r="199" spans="1:17" x14ac:dyDescent="0.25">
      <c r="A199" s="6" t="s">
        <v>0</v>
      </c>
      <c r="B199" t="s">
        <v>394</v>
      </c>
      <c r="C199" t="s">
        <v>0</v>
      </c>
      <c r="D199" t="s">
        <v>395</v>
      </c>
      <c r="E199" t="s">
        <v>0</v>
      </c>
      <c r="F199" s="7">
        <f>TODAY()+201</f>
        <v>44195.524414942134</v>
      </c>
      <c r="G199" s="7">
        <f>TODAY()+205</f>
        <v>44199.524414942134</v>
      </c>
      <c r="H199" t="s">
        <v>0</v>
      </c>
      <c r="I199">
        <v>0</v>
      </c>
      <c r="J199">
        <v>40</v>
      </c>
      <c r="K199">
        <v>0</v>
      </c>
      <c r="L199">
        <v>0</v>
      </c>
      <c r="M199" t="s">
        <v>21</v>
      </c>
      <c r="N199" t="s">
        <v>22</v>
      </c>
      <c r="O199" t="s">
        <v>0</v>
      </c>
      <c r="P199">
        <v>0</v>
      </c>
      <c r="Q199">
        <v>0</v>
      </c>
    </row>
    <row r="200" spans="1:17" x14ac:dyDescent="0.25">
      <c r="A200" s="6" t="s">
        <v>0</v>
      </c>
      <c r="B200" t="s">
        <v>396</v>
      </c>
      <c r="C200" t="s">
        <v>0</v>
      </c>
      <c r="D200" t="s">
        <v>397</v>
      </c>
      <c r="E200" t="s">
        <v>0</v>
      </c>
      <c r="F200" s="7">
        <f>TODAY()+201</f>
        <v>44195.5244149537</v>
      </c>
      <c r="G200" s="7">
        <f>TODAY()+205</f>
        <v>44199.5244149537</v>
      </c>
      <c r="H200" t="s">
        <v>0</v>
      </c>
      <c r="I200">
        <v>0</v>
      </c>
      <c r="J200">
        <v>40</v>
      </c>
      <c r="K200">
        <v>0</v>
      </c>
      <c r="L200">
        <v>0</v>
      </c>
      <c r="M200" t="s">
        <v>21</v>
      </c>
      <c r="N200" t="s">
        <v>22</v>
      </c>
      <c r="O200" t="s">
        <v>0</v>
      </c>
      <c r="P200">
        <v>0</v>
      </c>
      <c r="Q200">
        <v>0</v>
      </c>
    </row>
    <row r="201" spans="1:17" x14ac:dyDescent="0.25">
      <c r="A201" s="6" t="s">
        <v>0</v>
      </c>
      <c r="B201" t="s">
        <v>398</v>
      </c>
      <c r="C201" t="s">
        <v>0</v>
      </c>
      <c r="D201" t="s">
        <v>399</v>
      </c>
      <c r="E201" t="s">
        <v>0</v>
      </c>
      <c r="F201" s="7">
        <f>TODAY()+202</f>
        <v>44196.5244149537</v>
      </c>
      <c r="G201" s="7">
        <f>TODAY()+208</f>
        <v>44202.5244149537</v>
      </c>
      <c r="H201" t="s">
        <v>0</v>
      </c>
      <c r="I201">
        <v>0</v>
      </c>
      <c r="J201">
        <v>40</v>
      </c>
      <c r="K201">
        <v>0</v>
      </c>
      <c r="L201">
        <v>0</v>
      </c>
      <c r="M201" t="s">
        <v>21</v>
      </c>
      <c r="N201" t="s">
        <v>22</v>
      </c>
      <c r="O201" t="s">
        <v>0</v>
      </c>
      <c r="P201">
        <v>0</v>
      </c>
      <c r="Q201">
        <v>0</v>
      </c>
    </row>
    <row r="202" spans="1:17" x14ac:dyDescent="0.25">
      <c r="A202" s="6" t="s">
        <v>0</v>
      </c>
      <c r="B202" t="s">
        <v>400</v>
      </c>
      <c r="C202" t="s">
        <v>0</v>
      </c>
      <c r="D202" t="s">
        <v>401</v>
      </c>
      <c r="E202" t="s">
        <v>0</v>
      </c>
      <c r="F202" s="7">
        <f>TODAY()+203</f>
        <v>44197.52441496528</v>
      </c>
      <c r="G202" s="7">
        <f>TODAY()+209</f>
        <v>44203.52441496528</v>
      </c>
      <c r="H202" t="s">
        <v>0</v>
      </c>
      <c r="I202">
        <v>0</v>
      </c>
      <c r="J202">
        <v>40</v>
      </c>
      <c r="K202">
        <v>0</v>
      </c>
      <c r="L202">
        <v>0</v>
      </c>
      <c r="M202" t="s">
        <v>21</v>
      </c>
      <c r="N202" t="s">
        <v>22</v>
      </c>
      <c r="O202" t="s">
        <v>0</v>
      </c>
      <c r="P202">
        <v>0</v>
      </c>
      <c r="Q202">
        <v>0</v>
      </c>
    </row>
    <row r="203" spans="1:17" x14ac:dyDescent="0.25">
      <c r="A203" s="6" t="s">
        <v>0</v>
      </c>
      <c r="B203" t="s">
        <v>402</v>
      </c>
      <c r="C203" t="s">
        <v>0</v>
      </c>
      <c r="D203" t="s">
        <v>403</v>
      </c>
      <c r="E203" t="s">
        <v>0</v>
      </c>
      <c r="F203" s="7">
        <f>TODAY()+204</f>
        <v>44198.52441496528</v>
      </c>
      <c r="G203" s="7">
        <f>TODAY()+210</f>
        <v>44204.52441496528</v>
      </c>
      <c r="H203" t="s">
        <v>0</v>
      </c>
      <c r="I203">
        <v>0</v>
      </c>
      <c r="J203">
        <v>40</v>
      </c>
      <c r="K203">
        <v>0</v>
      </c>
      <c r="L203">
        <v>0</v>
      </c>
      <c r="M203" t="s">
        <v>21</v>
      </c>
      <c r="N203" t="s">
        <v>22</v>
      </c>
      <c r="O203" t="s">
        <v>0</v>
      </c>
      <c r="P203">
        <v>0</v>
      </c>
      <c r="Q203">
        <v>0</v>
      </c>
    </row>
    <row r="204" spans="1:17" x14ac:dyDescent="0.25">
      <c r="A204" s="6" t="s">
        <v>0</v>
      </c>
      <c r="B204" t="s">
        <v>404</v>
      </c>
      <c r="C204" t="s">
        <v>0</v>
      </c>
      <c r="D204" t="s">
        <v>405</v>
      </c>
      <c r="E204" t="s">
        <v>0</v>
      </c>
      <c r="F204" s="7">
        <f>TODAY()+205</f>
        <v>44199.524414976855</v>
      </c>
      <c r="G204" s="7">
        <f>TODAY()+211</f>
        <v>44205.524414976855</v>
      </c>
      <c r="H204" t="s">
        <v>0</v>
      </c>
      <c r="I204">
        <v>0</v>
      </c>
      <c r="J204">
        <v>40</v>
      </c>
      <c r="K204">
        <v>0</v>
      </c>
      <c r="L204">
        <v>0</v>
      </c>
      <c r="M204" t="s">
        <v>21</v>
      </c>
      <c r="N204" t="s">
        <v>22</v>
      </c>
      <c r="O204" t="s">
        <v>0</v>
      </c>
      <c r="P204">
        <v>0</v>
      </c>
      <c r="Q204">
        <v>0</v>
      </c>
    </row>
    <row r="205" spans="1:17" x14ac:dyDescent="0.25">
      <c r="A205" s="6" t="s">
        <v>0</v>
      </c>
      <c r="B205" t="s">
        <v>406</v>
      </c>
      <c r="C205" t="s">
        <v>0</v>
      </c>
      <c r="D205" t="s">
        <v>407</v>
      </c>
      <c r="E205" t="s">
        <v>0</v>
      </c>
      <c r="F205" s="7">
        <f>TODAY()+208</f>
        <v>44202.524414976855</v>
      </c>
      <c r="G205" s="7">
        <f>TODAY()+212</f>
        <v>44206.524414988424</v>
      </c>
      <c r="H205" t="s">
        <v>0</v>
      </c>
      <c r="I205">
        <v>0</v>
      </c>
      <c r="J205">
        <v>40</v>
      </c>
      <c r="K205">
        <v>0</v>
      </c>
      <c r="L205">
        <v>0</v>
      </c>
      <c r="M205" t="s">
        <v>21</v>
      </c>
      <c r="N205" t="s">
        <v>22</v>
      </c>
      <c r="O205" t="s">
        <v>0</v>
      </c>
      <c r="P205">
        <v>0</v>
      </c>
      <c r="Q205">
        <v>0</v>
      </c>
    </row>
    <row r="206" spans="1:17" x14ac:dyDescent="0.25">
      <c r="A206" s="6" t="s">
        <v>0</v>
      </c>
      <c r="B206" t="s">
        <v>408</v>
      </c>
      <c r="C206" t="s">
        <v>0</v>
      </c>
      <c r="D206" t="s">
        <v>409</v>
      </c>
      <c r="E206" t="s">
        <v>0</v>
      </c>
      <c r="F206" s="7">
        <f>TODAY()+208</f>
        <v>44202.524414988424</v>
      </c>
      <c r="G206" s="7">
        <f>TODAY()+212</f>
        <v>44206.524414988424</v>
      </c>
      <c r="H206" t="s">
        <v>0</v>
      </c>
      <c r="I206">
        <v>0</v>
      </c>
      <c r="J206">
        <v>40</v>
      </c>
      <c r="K206">
        <v>0</v>
      </c>
      <c r="L206">
        <v>0</v>
      </c>
      <c r="M206" t="s">
        <v>21</v>
      </c>
      <c r="N206" t="s">
        <v>22</v>
      </c>
      <c r="O206" t="s">
        <v>0</v>
      </c>
      <c r="P206">
        <v>0</v>
      </c>
      <c r="Q206">
        <v>0</v>
      </c>
    </row>
    <row r="207" spans="1:17" x14ac:dyDescent="0.25">
      <c r="A207" s="6" t="s">
        <v>0</v>
      </c>
      <c r="B207" t="s">
        <v>410</v>
      </c>
      <c r="C207" t="s">
        <v>0</v>
      </c>
      <c r="D207" t="s">
        <v>411</v>
      </c>
      <c r="E207" t="s">
        <v>0</v>
      </c>
      <c r="F207" s="7">
        <f>TODAY()+208</f>
        <v>44202.524414988424</v>
      </c>
      <c r="G207" s="7">
        <f>TODAY()+212</f>
        <v>44206.524415</v>
      </c>
      <c r="H207" t="s">
        <v>0</v>
      </c>
      <c r="I207">
        <v>0</v>
      </c>
      <c r="J207">
        <v>40</v>
      </c>
      <c r="K207">
        <v>0</v>
      </c>
      <c r="L207">
        <v>0</v>
      </c>
      <c r="M207" t="s">
        <v>21</v>
      </c>
      <c r="N207" t="s">
        <v>22</v>
      </c>
      <c r="O207" t="s">
        <v>0</v>
      </c>
      <c r="P207">
        <v>0</v>
      </c>
      <c r="Q207">
        <v>0</v>
      </c>
    </row>
    <row r="208" spans="1:17" x14ac:dyDescent="0.25">
      <c r="A208" s="6" t="s">
        <v>0</v>
      </c>
      <c r="B208" t="s">
        <v>412</v>
      </c>
      <c r="C208" t="s">
        <v>0</v>
      </c>
      <c r="D208" t="s">
        <v>413</v>
      </c>
      <c r="E208" t="s">
        <v>0</v>
      </c>
      <c r="F208" s="7">
        <f>TODAY()+209</f>
        <v>44203.524415</v>
      </c>
      <c r="G208" s="7">
        <f>TODAY()+215</f>
        <v>44209.524415</v>
      </c>
      <c r="H208" t="s">
        <v>0</v>
      </c>
      <c r="I208">
        <v>0</v>
      </c>
      <c r="J208">
        <v>40</v>
      </c>
      <c r="K208">
        <v>0</v>
      </c>
      <c r="L208">
        <v>0</v>
      </c>
      <c r="M208" t="s">
        <v>21</v>
      </c>
      <c r="N208" t="s">
        <v>22</v>
      </c>
      <c r="O208" t="s">
        <v>0</v>
      </c>
      <c r="P208">
        <v>0</v>
      </c>
      <c r="Q208">
        <v>0</v>
      </c>
    </row>
    <row r="209" spans="1:17" x14ac:dyDescent="0.25">
      <c r="A209" s="8" t="s">
        <v>0</v>
      </c>
      <c r="B209" s="9" t="s">
        <v>414</v>
      </c>
      <c r="C209" s="9" t="s">
        <v>415</v>
      </c>
      <c r="D209" s="9"/>
      <c r="E209" s="9" t="s">
        <v>0</v>
      </c>
      <c r="F209" s="10">
        <f>TODAY()+211</f>
        <v>44205.524415011576</v>
      </c>
      <c r="G209" s="10">
        <f>TODAY()+229</f>
        <v>44223.524415011576</v>
      </c>
      <c r="H209" s="9" t="s">
        <v>0</v>
      </c>
      <c r="I209" s="9">
        <v>0</v>
      </c>
      <c r="J209" s="9">
        <v>104</v>
      </c>
      <c r="K209" s="9">
        <v>0</v>
      </c>
      <c r="L209" s="9">
        <v>0</v>
      </c>
      <c r="M209" s="9" t="s">
        <v>0</v>
      </c>
      <c r="N209" s="9" t="s">
        <v>0</v>
      </c>
      <c r="O209" s="9" t="s">
        <v>0</v>
      </c>
      <c r="P209" s="9">
        <v>0</v>
      </c>
      <c r="Q209" s="9">
        <v>0</v>
      </c>
    </row>
    <row r="210" spans="1:17" x14ac:dyDescent="0.25">
      <c r="A210" s="6" t="s">
        <v>0</v>
      </c>
      <c r="B210" t="s">
        <v>416</v>
      </c>
      <c r="C210" t="s">
        <v>0</v>
      </c>
      <c r="D210" t="s">
        <v>417</v>
      </c>
      <c r="E210" t="s">
        <v>0</v>
      </c>
      <c r="F210" s="7">
        <f>TODAY()+211</f>
        <v>44205.524415011576</v>
      </c>
      <c r="G210" s="7">
        <f>TODAY()+217</f>
        <v>44211.524415023145</v>
      </c>
      <c r="H210" t="s">
        <v>0</v>
      </c>
      <c r="I210">
        <v>0</v>
      </c>
      <c r="J210">
        <v>40</v>
      </c>
      <c r="K210">
        <v>0</v>
      </c>
      <c r="L210">
        <v>0</v>
      </c>
      <c r="M210" t="s">
        <v>21</v>
      </c>
      <c r="N210" t="s">
        <v>22</v>
      </c>
      <c r="O210" t="s">
        <v>0</v>
      </c>
      <c r="P210">
        <v>0</v>
      </c>
      <c r="Q210">
        <v>0</v>
      </c>
    </row>
    <row r="211" spans="1:17" x14ac:dyDescent="0.25">
      <c r="A211" s="6" t="s">
        <v>0</v>
      </c>
      <c r="B211" t="s">
        <v>418</v>
      </c>
      <c r="C211" t="s">
        <v>0</v>
      </c>
      <c r="D211" t="s">
        <v>419</v>
      </c>
      <c r="E211" t="s">
        <v>0</v>
      </c>
      <c r="F211" s="7">
        <f>TODAY()+212</f>
        <v>44206.524415023145</v>
      </c>
      <c r="G211" s="7">
        <f>TODAY()+218</f>
        <v>44212.524415023145</v>
      </c>
      <c r="H211" t="s">
        <v>0</v>
      </c>
      <c r="I211">
        <v>0</v>
      </c>
      <c r="J211">
        <v>40</v>
      </c>
      <c r="K211">
        <v>0</v>
      </c>
      <c r="L211">
        <v>0</v>
      </c>
      <c r="M211" t="s">
        <v>21</v>
      </c>
      <c r="N211" t="s">
        <v>22</v>
      </c>
      <c r="O211" t="s">
        <v>0</v>
      </c>
      <c r="P211">
        <v>0</v>
      </c>
      <c r="Q211">
        <v>0</v>
      </c>
    </row>
    <row r="212" spans="1:17" x14ac:dyDescent="0.25">
      <c r="A212" s="6" t="s">
        <v>0</v>
      </c>
      <c r="B212" t="s">
        <v>420</v>
      </c>
      <c r="C212" t="s">
        <v>0</v>
      </c>
      <c r="D212" t="s">
        <v>421</v>
      </c>
      <c r="E212" t="s">
        <v>0</v>
      </c>
      <c r="F212" s="7">
        <f>TODAY()+215</f>
        <v>44209.524415023145</v>
      </c>
      <c r="G212" s="7">
        <f>TODAY()+219</f>
        <v>44213.524415023145</v>
      </c>
      <c r="H212" t="s">
        <v>0</v>
      </c>
      <c r="I212">
        <v>0</v>
      </c>
      <c r="J212">
        <v>40</v>
      </c>
      <c r="K212">
        <v>0</v>
      </c>
      <c r="L212">
        <v>0</v>
      </c>
      <c r="M212" t="s">
        <v>21</v>
      </c>
      <c r="N212" t="s">
        <v>22</v>
      </c>
      <c r="O212" t="s">
        <v>0</v>
      </c>
      <c r="P212">
        <v>0</v>
      </c>
      <c r="Q212">
        <v>0</v>
      </c>
    </row>
    <row r="213" spans="1:17" x14ac:dyDescent="0.25">
      <c r="A213" s="6" t="s">
        <v>0</v>
      </c>
      <c r="B213" t="s">
        <v>422</v>
      </c>
      <c r="C213" t="s">
        <v>0</v>
      </c>
      <c r="D213" t="s">
        <v>423</v>
      </c>
      <c r="E213" t="s">
        <v>0</v>
      </c>
      <c r="F213" s="7">
        <f>TODAY()+215</f>
        <v>44209.52441503472</v>
      </c>
      <c r="G213" s="7">
        <f>TODAY()+219</f>
        <v>44213.52441503472</v>
      </c>
      <c r="H213" t="s">
        <v>0</v>
      </c>
      <c r="I213">
        <v>0</v>
      </c>
      <c r="J213">
        <v>40</v>
      </c>
      <c r="K213">
        <v>0</v>
      </c>
      <c r="L213">
        <v>0</v>
      </c>
      <c r="M213" t="s">
        <v>21</v>
      </c>
      <c r="N213" t="s">
        <v>22</v>
      </c>
      <c r="O213" t="s">
        <v>0</v>
      </c>
      <c r="P213">
        <v>0</v>
      </c>
      <c r="Q213">
        <v>0</v>
      </c>
    </row>
    <row r="214" spans="1:17" x14ac:dyDescent="0.25">
      <c r="A214" s="6" t="s">
        <v>0</v>
      </c>
      <c r="B214" t="s">
        <v>424</v>
      </c>
      <c r="C214" t="s">
        <v>0</v>
      </c>
      <c r="D214" t="s">
        <v>425</v>
      </c>
      <c r="E214" t="s">
        <v>0</v>
      </c>
      <c r="F214" s="7">
        <f>TODAY()+215</f>
        <v>44209.52441503472</v>
      </c>
      <c r="G214" s="7">
        <f>TODAY()+219</f>
        <v>44213.52441503472</v>
      </c>
      <c r="H214" t="s">
        <v>0</v>
      </c>
      <c r="I214">
        <v>0</v>
      </c>
      <c r="J214">
        <v>40</v>
      </c>
      <c r="K214">
        <v>0</v>
      </c>
      <c r="L214">
        <v>0</v>
      </c>
      <c r="M214" t="s">
        <v>21</v>
      </c>
      <c r="N214" t="s">
        <v>22</v>
      </c>
      <c r="O214" t="s">
        <v>0</v>
      </c>
      <c r="P214">
        <v>0</v>
      </c>
      <c r="Q214">
        <v>0</v>
      </c>
    </row>
    <row r="215" spans="1:17" x14ac:dyDescent="0.25">
      <c r="A215" s="6" t="s">
        <v>0</v>
      </c>
      <c r="B215" t="s">
        <v>426</v>
      </c>
      <c r="C215" t="s">
        <v>0</v>
      </c>
      <c r="D215" t="s">
        <v>427</v>
      </c>
      <c r="E215" t="s">
        <v>0</v>
      </c>
      <c r="F215" s="7">
        <f>TODAY()+216</f>
        <v>44210.52441503472</v>
      </c>
      <c r="G215" s="7">
        <f>TODAY()+222</f>
        <v>44216.52441503472</v>
      </c>
      <c r="H215" t="s">
        <v>0</v>
      </c>
      <c r="I215">
        <v>0</v>
      </c>
      <c r="J215">
        <v>40</v>
      </c>
      <c r="K215">
        <v>0</v>
      </c>
      <c r="L215">
        <v>0</v>
      </c>
      <c r="M215" t="s">
        <v>21</v>
      </c>
      <c r="N215" t="s">
        <v>22</v>
      </c>
      <c r="O215" t="s">
        <v>0</v>
      </c>
      <c r="P215">
        <v>0</v>
      </c>
      <c r="Q215">
        <v>0</v>
      </c>
    </row>
    <row r="216" spans="1:17" x14ac:dyDescent="0.25">
      <c r="A216" s="6" t="s">
        <v>0</v>
      </c>
      <c r="B216" t="s">
        <v>428</v>
      </c>
      <c r="C216" t="s">
        <v>0</v>
      </c>
      <c r="D216" t="s">
        <v>429</v>
      </c>
      <c r="E216" t="s">
        <v>0</v>
      </c>
      <c r="F216" s="7">
        <f>TODAY()+217</f>
        <v>44211.5244150463</v>
      </c>
      <c r="G216" s="7">
        <f>TODAY()+223</f>
        <v>44217.5244150463</v>
      </c>
      <c r="H216" t="s">
        <v>0</v>
      </c>
      <c r="I216">
        <v>0</v>
      </c>
      <c r="J216">
        <v>40</v>
      </c>
      <c r="K216">
        <v>0</v>
      </c>
      <c r="L216">
        <v>0</v>
      </c>
      <c r="M216" t="s">
        <v>21</v>
      </c>
      <c r="N216" t="s">
        <v>22</v>
      </c>
      <c r="O216" t="s">
        <v>0</v>
      </c>
      <c r="P216">
        <v>0</v>
      </c>
      <c r="Q216">
        <v>0</v>
      </c>
    </row>
    <row r="217" spans="1:17" x14ac:dyDescent="0.25">
      <c r="A217" s="6" t="s">
        <v>0</v>
      </c>
      <c r="B217" t="s">
        <v>430</v>
      </c>
      <c r="C217" t="s">
        <v>0</v>
      </c>
      <c r="D217" t="s">
        <v>431</v>
      </c>
      <c r="E217" t="s">
        <v>0</v>
      </c>
      <c r="F217" s="7">
        <f>TODAY()+218</f>
        <v>44212.5244150463</v>
      </c>
      <c r="G217" s="7">
        <f>TODAY()+224</f>
        <v>44218.524415057866</v>
      </c>
      <c r="H217" t="s">
        <v>0</v>
      </c>
      <c r="I217">
        <v>0</v>
      </c>
      <c r="J217">
        <v>40</v>
      </c>
      <c r="K217">
        <v>0</v>
      </c>
      <c r="L217">
        <v>0</v>
      </c>
      <c r="M217" t="s">
        <v>21</v>
      </c>
      <c r="N217" t="s">
        <v>22</v>
      </c>
      <c r="O217" t="s">
        <v>0</v>
      </c>
      <c r="P217">
        <v>0</v>
      </c>
      <c r="Q217">
        <v>0</v>
      </c>
    </row>
    <row r="218" spans="1:17" x14ac:dyDescent="0.25">
      <c r="A218" s="6" t="s">
        <v>0</v>
      </c>
      <c r="B218" t="s">
        <v>432</v>
      </c>
      <c r="C218" t="s">
        <v>0</v>
      </c>
      <c r="D218" t="s">
        <v>433</v>
      </c>
      <c r="E218" t="s">
        <v>0</v>
      </c>
      <c r="F218" s="7">
        <f>TODAY()+219</f>
        <v>44213.524415057866</v>
      </c>
      <c r="G218" s="7">
        <f>TODAY()+225</f>
        <v>44219.524415057866</v>
      </c>
      <c r="H218" t="s">
        <v>0</v>
      </c>
      <c r="I218">
        <v>0</v>
      </c>
      <c r="J218">
        <v>40</v>
      </c>
      <c r="K218">
        <v>0</v>
      </c>
      <c r="L218">
        <v>0</v>
      </c>
      <c r="M218" t="s">
        <v>21</v>
      </c>
      <c r="N218" t="s">
        <v>22</v>
      </c>
      <c r="O218" t="s">
        <v>0</v>
      </c>
      <c r="P218">
        <v>0</v>
      </c>
      <c r="Q218">
        <v>0</v>
      </c>
    </row>
    <row r="219" spans="1:17" x14ac:dyDescent="0.25">
      <c r="A219" s="6" t="s">
        <v>0</v>
      </c>
      <c r="B219" t="s">
        <v>434</v>
      </c>
      <c r="C219" t="s">
        <v>0</v>
      </c>
      <c r="D219" t="s">
        <v>435</v>
      </c>
      <c r="E219" t="s">
        <v>0</v>
      </c>
      <c r="F219" s="7">
        <f>TODAY()+222</f>
        <v>44216.52441506945</v>
      </c>
      <c r="G219" s="7">
        <f>TODAY()+226</f>
        <v>44220.52441506945</v>
      </c>
      <c r="H219" t="s">
        <v>0</v>
      </c>
      <c r="I219">
        <v>0</v>
      </c>
      <c r="J219">
        <v>40</v>
      </c>
      <c r="K219">
        <v>0</v>
      </c>
      <c r="L219">
        <v>0</v>
      </c>
      <c r="M219" t="s">
        <v>21</v>
      </c>
      <c r="N219" t="s">
        <v>22</v>
      </c>
      <c r="O219" t="s">
        <v>0</v>
      </c>
      <c r="P219">
        <v>0</v>
      </c>
      <c r="Q219">
        <v>0</v>
      </c>
    </row>
    <row r="220" spans="1:17" x14ac:dyDescent="0.25">
      <c r="A220" s="6" t="s">
        <v>0</v>
      </c>
      <c r="B220" t="s">
        <v>436</v>
      </c>
      <c r="C220" t="s">
        <v>0</v>
      </c>
      <c r="D220" t="s">
        <v>437</v>
      </c>
      <c r="E220" t="s">
        <v>0</v>
      </c>
      <c r="F220" s="7">
        <f>TODAY()+222</f>
        <v>44216.52441506945</v>
      </c>
      <c r="G220" s="7">
        <f>TODAY()+226</f>
        <v>44220.52441506945</v>
      </c>
      <c r="H220" t="s">
        <v>0</v>
      </c>
      <c r="I220">
        <v>0</v>
      </c>
      <c r="J220">
        <v>40</v>
      </c>
      <c r="K220">
        <v>0</v>
      </c>
      <c r="L220">
        <v>0</v>
      </c>
      <c r="M220" t="s">
        <v>21</v>
      </c>
      <c r="N220" t="s">
        <v>22</v>
      </c>
      <c r="O220" t="s">
        <v>0</v>
      </c>
      <c r="P220">
        <v>0</v>
      </c>
      <c r="Q220">
        <v>0</v>
      </c>
    </row>
    <row r="221" spans="1:17" x14ac:dyDescent="0.25">
      <c r="A221" s="6" t="s">
        <v>0</v>
      </c>
      <c r="B221" t="s">
        <v>438</v>
      </c>
      <c r="C221" t="s">
        <v>0</v>
      </c>
      <c r="D221" t="s">
        <v>439</v>
      </c>
      <c r="E221" t="s">
        <v>0</v>
      </c>
      <c r="F221" s="7">
        <f>TODAY()+222</f>
        <v>44216.52441508102</v>
      </c>
      <c r="G221" s="7">
        <f>TODAY()+226</f>
        <v>44220.52441508102</v>
      </c>
      <c r="H221" t="s">
        <v>0</v>
      </c>
      <c r="I221">
        <v>0</v>
      </c>
      <c r="J221">
        <v>40</v>
      </c>
      <c r="K221">
        <v>0</v>
      </c>
      <c r="L221">
        <v>0</v>
      </c>
      <c r="M221" t="s">
        <v>21</v>
      </c>
      <c r="N221" t="s">
        <v>22</v>
      </c>
      <c r="O221" t="s">
        <v>0</v>
      </c>
      <c r="P221">
        <v>0</v>
      </c>
      <c r="Q221">
        <v>0</v>
      </c>
    </row>
    <row r="222" spans="1:17" x14ac:dyDescent="0.25">
      <c r="A222" s="6" t="s">
        <v>0</v>
      </c>
      <c r="B222" t="s">
        <v>440</v>
      </c>
      <c r="C222" t="s">
        <v>0</v>
      </c>
      <c r="D222" t="s">
        <v>47</v>
      </c>
      <c r="E222" t="s">
        <v>0</v>
      </c>
      <c r="F222" s="7">
        <f>TODAY()+223</f>
        <v>44217.52441508102</v>
      </c>
      <c r="G222" s="7">
        <f>TODAY()+229</f>
        <v>44223.52441508102</v>
      </c>
      <c r="H222" t="s">
        <v>0</v>
      </c>
      <c r="I222">
        <v>0</v>
      </c>
      <c r="J222">
        <v>40</v>
      </c>
      <c r="K222">
        <v>0</v>
      </c>
      <c r="L222">
        <v>0</v>
      </c>
      <c r="M222" t="s">
        <v>21</v>
      </c>
      <c r="N222" t="s">
        <v>22</v>
      </c>
      <c r="O222" t="s">
        <v>0</v>
      </c>
      <c r="P222">
        <v>0</v>
      </c>
      <c r="Q222">
        <v>0</v>
      </c>
    </row>
    <row r="223" spans="1:17" x14ac:dyDescent="0.25">
      <c r="A223" s="8" t="s">
        <v>0</v>
      </c>
      <c r="B223" s="9" t="s">
        <v>441</v>
      </c>
      <c r="C223" s="9" t="s">
        <v>442</v>
      </c>
      <c r="D223" s="9"/>
      <c r="E223" s="9" t="s">
        <v>0</v>
      </c>
      <c r="F223" s="10">
        <f>TODAY()+225</f>
        <v>44219.524415092594</v>
      </c>
      <c r="G223" s="10">
        <f>TODAY()+236</f>
        <v>44230.524415092594</v>
      </c>
      <c r="H223" s="9" t="s">
        <v>0</v>
      </c>
      <c r="I223" s="9">
        <v>0</v>
      </c>
      <c r="J223" s="9">
        <v>64</v>
      </c>
      <c r="K223" s="9">
        <v>0</v>
      </c>
      <c r="L223" s="9">
        <v>0</v>
      </c>
      <c r="M223" s="9" t="s">
        <v>0</v>
      </c>
      <c r="N223" s="9" t="s">
        <v>0</v>
      </c>
      <c r="O223" s="9" t="s">
        <v>0</v>
      </c>
      <c r="P223" s="9">
        <v>0</v>
      </c>
      <c r="Q223" s="9">
        <v>0</v>
      </c>
    </row>
    <row r="224" spans="1:17" x14ac:dyDescent="0.25">
      <c r="A224" s="6" t="s">
        <v>0</v>
      </c>
      <c r="B224" t="s">
        <v>443</v>
      </c>
      <c r="C224" t="s">
        <v>0</v>
      </c>
      <c r="D224" t="s">
        <v>444</v>
      </c>
      <c r="E224" t="s">
        <v>0</v>
      </c>
      <c r="F224" s="7">
        <f>TODAY()+225</f>
        <v>44219.524415092594</v>
      </c>
      <c r="G224" s="7">
        <f>TODAY()+231</f>
        <v>44225.524415092594</v>
      </c>
      <c r="H224" t="s">
        <v>0</v>
      </c>
      <c r="I224">
        <v>0</v>
      </c>
      <c r="J224">
        <v>40</v>
      </c>
      <c r="K224">
        <v>0</v>
      </c>
      <c r="L224">
        <v>0</v>
      </c>
      <c r="M224" t="s">
        <v>21</v>
      </c>
      <c r="N224" t="s">
        <v>22</v>
      </c>
      <c r="O224" t="s">
        <v>0</v>
      </c>
      <c r="P224">
        <v>0</v>
      </c>
      <c r="Q224">
        <v>0</v>
      </c>
    </row>
    <row r="225" spans="1:17" x14ac:dyDescent="0.25">
      <c r="A225" s="6" t="s">
        <v>0</v>
      </c>
      <c r="B225" t="s">
        <v>445</v>
      </c>
      <c r="C225" t="s">
        <v>0</v>
      </c>
      <c r="D225" t="s">
        <v>446</v>
      </c>
      <c r="E225" t="s">
        <v>0</v>
      </c>
      <c r="F225" s="7">
        <f>TODAY()+226</f>
        <v>44220.524415092594</v>
      </c>
      <c r="G225" s="7">
        <f>TODAY()+232</f>
        <v>44226.524415092594</v>
      </c>
      <c r="H225" t="s">
        <v>0</v>
      </c>
      <c r="I225">
        <v>0</v>
      </c>
      <c r="J225">
        <v>40</v>
      </c>
      <c r="K225">
        <v>0</v>
      </c>
      <c r="L225">
        <v>0</v>
      </c>
      <c r="M225" t="s">
        <v>21</v>
      </c>
      <c r="N225" t="s">
        <v>22</v>
      </c>
      <c r="O225" t="s">
        <v>0</v>
      </c>
      <c r="P225">
        <v>0</v>
      </c>
      <c r="Q225">
        <v>0</v>
      </c>
    </row>
    <row r="226" spans="1:17" x14ac:dyDescent="0.25">
      <c r="A226" s="6" t="s">
        <v>0</v>
      </c>
      <c r="B226" t="s">
        <v>447</v>
      </c>
      <c r="C226" t="s">
        <v>0</v>
      </c>
      <c r="D226" t="s">
        <v>448</v>
      </c>
      <c r="E226" t="s">
        <v>0</v>
      </c>
      <c r="F226" s="7">
        <f>TODAY()+229</f>
        <v>44223.52441510417</v>
      </c>
      <c r="G226" s="7">
        <f>TODAY()+233</f>
        <v>44227.52441510417</v>
      </c>
      <c r="H226" t="s">
        <v>0</v>
      </c>
      <c r="I226">
        <v>0</v>
      </c>
      <c r="J226">
        <v>40</v>
      </c>
      <c r="K226">
        <v>0</v>
      </c>
      <c r="L226">
        <v>0</v>
      </c>
      <c r="M226" t="s">
        <v>21</v>
      </c>
      <c r="N226" t="s">
        <v>22</v>
      </c>
      <c r="O226" t="s">
        <v>0</v>
      </c>
      <c r="P226">
        <v>0</v>
      </c>
      <c r="Q226">
        <v>0</v>
      </c>
    </row>
    <row r="227" spans="1:17" x14ac:dyDescent="0.25">
      <c r="A227" s="6" t="s">
        <v>0</v>
      </c>
      <c r="B227" t="s">
        <v>449</v>
      </c>
      <c r="C227" t="s">
        <v>0</v>
      </c>
      <c r="D227" t="s">
        <v>450</v>
      </c>
      <c r="E227" t="s">
        <v>0</v>
      </c>
      <c r="F227" s="7">
        <f>TODAY()+229</f>
        <v>44223.52441510417</v>
      </c>
      <c r="G227" s="7">
        <f>TODAY()+233</f>
        <v>44227.52441510417</v>
      </c>
      <c r="H227" t="s">
        <v>0</v>
      </c>
      <c r="I227">
        <v>0</v>
      </c>
      <c r="J227">
        <v>40</v>
      </c>
      <c r="K227">
        <v>0</v>
      </c>
      <c r="L227">
        <v>0</v>
      </c>
      <c r="M227" t="s">
        <v>21</v>
      </c>
      <c r="N227" t="s">
        <v>22</v>
      </c>
      <c r="O227" t="s">
        <v>0</v>
      </c>
      <c r="P227">
        <v>0</v>
      </c>
      <c r="Q227">
        <v>0</v>
      </c>
    </row>
    <row r="228" spans="1:17" x14ac:dyDescent="0.25">
      <c r="A228" s="6" t="s">
        <v>0</v>
      </c>
      <c r="B228" t="s">
        <v>451</v>
      </c>
      <c r="C228" t="s">
        <v>0</v>
      </c>
      <c r="D228" t="s">
        <v>452</v>
      </c>
      <c r="E228" t="s">
        <v>0</v>
      </c>
      <c r="F228" s="7">
        <f>TODAY()+229</f>
        <v>44223.52441510417</v>
      </c>
      <c r="G228" s="7">
        <f>TODAY()+233</f>
        <v>44227.52441510417</v>
      </c>
      <c r="H228" t="s">
        <v>0</v>
      </c>
      <c r="I228">
        <v>0</v>
      </c>
      <c r="J228">
        <v>40</v>
      </c>
      <c r="K228">
        <v>0</v>
      </c>
      <c r="L228">
        <v>0</v>
      </c>
      <c r="M228" t="s">
        <v>21</v>
      </c>
      <c r="N228" t="s">
        <v>22</v>
      </c>
      <c r="O228" t="s">
        <v>0</v>
      </c>
      <c r="P228">
        <v>0</v>
      </c>
      <c r="Q228">
        <v>0</v>
      </c>
    </row>
    <row r="229" spans="1:17" x14ac:dyDescent="0.25">
      <c r="A229" s="6" t="s">
        <v>0</v>
      </c>
      <c r="B229" t="s">
        <v>453</v>
      </c>
      <c r="C229" t="s">
        <v>0</v>
      </c>
      <c r="D229" t="s">
        <v>47</v>
      </c>
      <c r="E229" t="s">
        <v>0</v>
      </c>
      <c r="F229" s="7">
        <f>TODAY()+230</f>
        <v>44224.52441511574</v>
      </c>
      <c r="G229" s="7">
        <f>TODAY()+236</f>
        <v>44230.52441511574</v>
      </c>
      <c r="H229" t="s">
        <v>0</v>
      </c>
      <c r="I229">
        <v>0</v>
      </c>
      <c r="J229">
        <v>40</v>
      </c>
      <c r="K229">
        <v>0</v>
      </c>
      <c r="L229">
        <v>0</v>
      </c>
      <c r="M229" t="s">
        <v>21</v>
      </c>
      <c r="N229" t="s">
        <v>22</v>
      </c>
      <c r="O229" t="s">
        <v>0</v>
      </c>
      <c r="P229">
        <v>0</v>
      </c>
      <c r="Q229">
        <v>0</v>
      </c>
    </row>
    <row r="230" spans="1:17" x14ac:dyDescent="0.25">
      <c r="A230" s="8" t="s">
        <v>0</v>
      </c>
      <c r="B230" s="9" t="s">
        <v>454</v>
      </c>
      <c r="C230" s="9" t="s">
        <v>455</v>
      </c>
      <c r="D230" s="9"/>
      <c r="E230" s="9" t="s">
        <v>0</v>
      </c>
      <c r="F230" s="10">
        <f>TODAY()+232</f>
        <v>44226.52441511574</v>
      </c>
      <c r="G230" s="10">
        <f>TODAY()+244</f>
        <v>44238.52441511574</v>
      </c>
      <c r="H230" s="9" t="s">
        <v>0</v>
      </c>
      <c r="I230" s="9">
        <v>0</v>
      </c>
      <c r="J230" s="9">
        <v>72</v>
      </c>
      <c r="K230" s="9">
        <v>0</v>
      </c>
      <c r="L230" s="9">
        <v>0</v>
      </c>
      <c r="M230" s="9" t="s">
        <v>0</v>
      </c>
      <c r="N230" s="9" t="s">
        <v>0</v>
      </c>
      <c r="O230" s="9" t="s">
        <v>0</v>
      </c>
      <c r="P230" s="9">
        <v>0</v>
      </c>
      <c r="Q230" s="9">
        <v>0</v>
      </c>
    </row>
    <row r="231" spans="1:17" x14ac:dyDescent="0.25">
      <c r="A231" s="6" t="s">
        <v>0</v>
      </c>
      <c r="B231" t="s">
        <v>456</v>
      </c>
      <c r="C231" t="s">
        <v>0</v>
      </c>
      <c r="D231" t="s">
        <v>457</v>
      </c>
      <c r="E231" t="s">
        <v>0</v>
      </c>
      <c r="F231" s="7">
        <f>TODAY()+232</f>
        <v>44226.524415127315</v>
      </c>
      <c r="G231" s="7">
        <f>TODAY()+238</f>
        <v>44232.524415127315</v>
      </c>
      <c r="H231" t="s">
        <v>0</v>
      </c>
      <c r="I231">
        <v>0</v>
      </c>
      <c r="J231">
        <v>40</v>
      </c>
      <c r="K231">
        <v>0</v>
      </c>
      <c r="L231">
        <v>0</v>
      </c>
      <c r="M231" t="s">
        <v>21</v>
      </c>
      <c r="N231" t="s">
        <v>22</v>
      </c>
      <c r="O231" t="s">
        <v>0</v>
      </c>
      <c r="P231">
        <v>0</v>
      </c>
      <c r="Q231">
        <v>0</v>
      </c>
    </row>
    <row r="232" spans="1:17" x14ac:dyDescent="0.25">
      <c r="A232" s="6" t="s">
        <v>0</v>
      </c>
      <c r="B232" t="s">
        <v>458</v>
      </c>
      <c r="C232" t="s">
        <v>0</v>
      </c>
      <c r="D232" t="s">
        <v>459</v>
      </c>
      <c r="E232" t="s">
        <v>0</v>
      </c>
      <c r="F232" s="7">
        <f>TODAY()+233</f>
        <v>44227.524415127315</v>
      </c>
      <c r="G232" s="7">
        <f>TODAY()+239</f>
        <v>44233.524415127315</v>
      </c>
      <c r="H232" t="s">
        <v>0</v>
      </c>
      <c r="I232">
        <v>0</v>
      </c>
      <c r="J232">
        <v>40</v>
      </c>
      <c r="K232">
        <v>0</v>
      </c>
      <c r="L232">
        <v>0</v>
      </c>
      <c r="M232" t="s">
        <v>21</v>
      </c>
      <c r="N232" t="s">
        <v>22</v>
      </c>
      <c r="O232" t="s">
        <v>0</v>
      </c>
      <c r="P232">
        <v>0</v>
      </c>
      <c r="Q232">
        <v>0</v>
      </c>
    </row>
    <row r="233" spans="1:17" x14ac:dyDescent="0.25">
      <c r="A233" s="6" t="s">
        <v>0</v>
      </c>
      <c r="B233" t="s">
        <v>460</v>
      </c>
      <c r="C233" t="s">
        <v>0</v>
      </c>
      <c r="D233" t="s">
        <v>461</v>
      </c>
      <c r="E233" t="s">
        <v>0</v>
      </c>
      <c r="F233" s="7">
        <f>TODAY()+236</f>
        <v>44230.52441513889</v>
      </c>
      <c r="G233" s="7">
        <f>TODAY()+240</f>
        <v>44234.52441513889</v>
      </c>
      <c r="H233" t="s">
        <v>0</v>
      </c>
      <c r="I233">
        <v>0</v>
      </c>
      <c r="J233">
        <v>40</v>
      </c>
      <c r="K233">
        <v>0</v>
      </c>
      <c r="L233">
        <v>0</v>
      </c>
      <c r="M233" t="s">
        <v>21</v>
      </c>
      <c r="N233" t="s">
        <v>22</v>
      </c>
      <c r="O233" t="s">
        <v>0</v>
      </c>
      <c r="P233">
        <v>0</v>
      </c>
      <c r="Q233">
        <v>0</v>
      </c>
    </row>
    <row r="234" spans="1:17" x14ac:dyDescent="0.25">
      <c r="A234" s="6" t="s">
        <v>0</v>
      </c>
      <c r="B234" t="s">
        <v>462</v>
      </c>
      <c r="C234" t="s">
        <v>0</v>
      </c>
      <c r="D234" t="s">
        <v>463</v>
      </c>
      <c r="E234" t="s">
        <v>0</v>
      </c>
      <c r="F234" s="7">
        <f>TODAY()+236</f>
        <v>44230.52441513889</v>
      </c>
      <c r="G234" s="7">
        <f>TODAY()+240</f>
        <v>44234.52441513889</v>
      </c>
      <c r="H234" t="s">
        <v>0</v>
      </c>
      <c r="I234">
        <v>0</v>
      </c>
      <c r="J234">
        <v>40</v>
      </c>
      <c r="K234">
        <v>0</v>
      </c>
      <c r="L234">
        <v>0</v>
      </c>
      <c r="M234" t="s">
        <v>21</v>
      </c>
      <c r="N234" t="s">
        <v>22</v>
      </c>
      <c r="O234" t="s">
        <v>0</v>
      </c>
      <c r="P234">
        <v>0</v>
      </c>
      <c r="Q234">
        <v>0</v>
      </c>
    </row>
    <row r="235" spans="1:17" x14ac:dyDescent="0.25">
      <c r="A235" s="6" t="s">
        <v>0</v>
      </c>
      <c r="B235" t="s">
        <v>464</v>
      </c>
      <c r="C235" t="s">
        <v>0</v>
      </c>
      <c r="D235" t="s">
        <v>465</v>
      </c>
      <c r="E235" t="s">
        <v>0</v>
      </c>
      <c r="F235" s="7">
        <f>TODAY()+236</f>
        <v>44230.52441513889</v>
      </c>
      <c r="G235" s="7">
        <f>TODAY()+240</f>
        <v>44234.52441515046</v>
      </c>
      <c r="H235" t="s">
        <v>0</v>
      </c>
      <c r="I235">
        <v>0</v>
      </c>
      <c r="J235">
        <v>40</v>
      </c>
      <c r="K235">
        <v>0</v>
      </c>
      <c r="L235">
        <v>0</v>
      </c>
      <c r="M235" t="s">
        <v>21</v>
      </c>
      <c r="N235" t="s">
        <v>22</v>
      </c>
      <c r="O235" t="s">
        <v>0</v>
      </c>
      <c r="P235">
        <v>0</v>
      </c>
      <c r="Q235">
        <v>0</v>
      </c>
    </row>
    <row r="236" spans="1:17" x14ac:dyDescent="0.25">
      <c r="A236" s="6" t="s">
        <v>0</v>
      </c>
      <c r="B236" t="s">
        <v>466</v>
      </c>
      <c r="C236" t="s">
        <v>0</v>
      </c>
      <c r="D236" t="s">
        <v>467</v>
      </c>
      <c r="E236" t="s">
        <v>0</v>
      </c>
      <c r="F236" s="7">
        <f>TODAY()+237</f>
        <v>44231.52441515046</v>
      </c>
      <c r="G236" s="7">
        <f>TODAY()+243</f>
        <v>44237.52441515046</v>
      </c>
      <c r="H236" t="s">
        <v>0</v>
      </c>
      <c r="I236">
        <v>0</v>
      </c>
      <c r="J236">
        <v>40</v>
      </c>
      <c r="K236">
        <v>0</v>
      </c>
      <c r="L236">
        <v>0</v>
      </c>
      <c r="M236" t="s">
        <v>21</v>
      </c>
      <c r="N236" t="s">
        <v>22</v>
      </c>
      <c r="O236" t="s">
        <v>0</v>
      </c>
      <c r="P236">
        <v>0</v>
      </c>
      <c r="Q236">
        <v>0</v>
      </c>
    </row>
    <row r="237" spans="1:17" x14ac:dyDescent="0.25">
      <c r="A237" s="6" t="s">
        <v>0</v>
      </c>
      <c r="B237" t="s">
        <v>468</v>
      </c>
      <c r="C237" t="s">
        <v>0</v>
      </c>
      <c r="D237" t="s">
        <v>47</v>
      </c>
      <c r="E237" t="s">
        <v>0</v>
      </c>
      <c r="F237" s="7">
        <f>TODAY()+238</f>
        <v>44232.52441515046</v>
      </c>
      <c r="G237" s="7">
        <f>TODAY()+244</f>
        <v>44238.52441515046</v>
      </c>
      <c r="H237" t="s">
        <v>0</v>
      </c>
      <c r="I237">
        <v>0</v>
      </c>
      <c r="J237">
        <v>40</v>
      </c>
      <c r="K237">
        <v>0</v>
      </c>
      <c r="L237">
        <v>0</v>
      </c>
      <c r="M237" t="s">
        <v>21</v>
      </c>
      <c r="N237" t="s">
        <v>22</v>
      </c>
      <c r="O237" t="s">
        <v>0</v>
      </c>
      <c r="P237">
        <v>0</v>
      </c>
      <c r="Q237">
        <v>0</v>
      </c>
    </row>
    <row r="238" spans="1:1" x14ac:dyDescent="0.25">
      <c r="A238" t="s">
        <v>0</v>
      </c>
    </row>
    <row r="239" spans="1:17" x14ac:dyDescent="0.25">
      <c r="A239" s="11" t="s">
        <v>469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1" t="s">
        <v>470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</sheetData>
  <mergeCells count="26">
    <mergeCell ref="A1:G3"/>
    <mergeCell ref="H2:Q2"/>
    <mergeCell ref="A4:H4"/>
    <mergeCell ref="I4:Q4"/>
    <mergeCell ref="C6:D6"/>
    <mergeCell ref="C7:D7"/>
    <mergeCell ref="C18:D18"/>
    <mergeCell ref="C33:D33"/>
    <mergeCell ref="C42:D42"/>
    <mergeCell ref="C51:D51"/>
    <mergeCell ref="C71:D71"/>
    <mergeCell ref="C90:D90"/>
    <mergeCell ref="C98:D98"/>
    <mergeCell ref="C111:D111"/>
    <mergeCell ref="C127:D127"/>
    <mergeCell ref="C138:D138"/>
    <mergeCell ref="C148:D148"/>
    <mergeCell ref="C163:D163"/>
    <mergeCell ref="C175:D175"/>
    <mergeCell ref="C186:D186"/>
    <mergeCell ref="C192:D192"/>
    <mergeCell ref="C209:D209"/>
    <mergeCell ref="C223:D223"/>
    <mergeCell ref="C230:D230"/>
    <mergeCell ref="A239:Q239"/>
    <mergeCell ref="A240:Q240"/>
  </mergeCells>
  <hyperlinks>
    <hyperlink ref="H2" r:id="rId1" tooltip="GanttPRO.com"/>
    <hyperlink ref="A239" r:id="rId2" tooltip="GanttPRO.com"/>
    <hyperlink ref="A240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Construction Schedu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2020-06-12T12:35:09Z</dcterms:created>
  <dcterms:modified xsi:type="dcterms:W3CDTF">2020-06-12T12:35:09Z</dcterms:modified>
</cp:coreProperties>
</file>